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대시보드" sheetId="1" state="visible" r:id="rId3"/>
    <sheet name="직원 명부" sheetId="2" state="visible" r:id="rId4"/>
    <sheet name="사용 내역" sheetId="3" state="visible" r:id="rId5"/>
    <sheet name="계산 기준" sheetId="4" state="visible" r:id="rId6"/>
    <sheet name="목록" sheetId="5" state="visible" r:id="rId7"/>
    <sheet name="점검" sheetId="6" state="visible" r:id="rId8"/>
  </sheets>
  <definedNames>
    <definedName function="false" hidden="false" localSheetId="4" name="_xlnm.Print_Titles" vbProcedure="false">목록!$4:$4</definedName>
    <definedName function="false" hidden="false" localSheetId="2" name="_xlnm.Print_Titles" vbProcedure="false">'사용 내역'!$4:$4</definedName>
    <definedName function="false" hidden="false" localSheetId="1" name="_xlnm.Print_Titles" vbProcedure="false">'직원 명부'!$4:$4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<sst xmlns="http://schemas.openxmlformats.org/spreadsheetml/2006/main" count="332" uniqueCount="201">
  <si>
    <t xml:space="preserve">연차 관리 대장</t>
  </si>
  <si>
    <r>
      <rPr>
        <sz val="10"/>
        <color rgb="FF6B7280"/>
        <rFont val="맑은 고딕"/>
        <family val="2"/>
      </rPr>
      <t xml:space="preserve">입사일 기준 연차 자동 계산</t>
    </r>
    <r>
      <rPr>
        <sz val="10"/>
        <color rgb="FF6B7280"/>
        <rFont val="맑은 고딕"/>
        <family val="0"/>
        <charset val="1"/>
      </rPr>
      <t xml:space="preserve">, </t>
    </r>
    <r>
      <rPr>
        <sz val="10"/>
        <color rgb="FF6B7280"/>
        <rFont val="맑은 고딕"/>
        <family val="2"/>
      </rPr>
      <t xml:space="preserve">사용 내역 기록</t>
    </r>
    <r>
      <rPr>
        <sz val="10"/>
        <color rgb="FF6B7280"/>
        <rFont val="맑은 고딕"/>
        <family val="0"/>
        <charset val="1"/>
      </rPr>
      <t xml:space="preserve">, </t>
    </r>
    <r>
      <rPr>
        <sz val="10"/>
        <color rgb="FF6B7280"/>
        <rFont val="맑은 고딕"/>
        <family val="2"/>
      </rPr>
      <t xml:space="preserve">직원별 잔여 연차를 한 파일에서 관리해요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</si>
  <si>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핵심 지표</t>
  </si>
  <si>
    <t xml:space="preserve">사용 방법</t>
  </si>
  <si>
    <t xml:space="preserve">지표</t>
  </si>
  <si>
    <t xml:space="preserve">값</t>
  </si>
  <si>
    <t xml:space="preserve">설명</t>
  </si>
  <si>
    <r>
      <rPr>
        <b val="true"/>
        <sz val="10"/>
        <color rgb="FF1F2937"/>
        <rFont val="맑은 고딕"/>
        <family val="2"/>
      </rPr>
      <t xml:space="preserve">기준일 </t>
    </r>
    <r>
      <rPr>
        <b val="true"/>
        <sz val="10"/>
        <color rgb="FF1F2937"/>
        <rFont val="맑은 고딕"/>
        <family val="0"/>
        <charset val="1"/>
      </rPr>
      <t xml:space="preserve">(</t>
    </r>
    <r>
      <rPr>
        <b val="true"/>
        <sz val="10"/>
        <color rgb="FF1F2937"/>
        <rFont val="맑은 고딕"/>
        <family val="2"/>
      </rPr>
      <t xml:space="preserve">입력</t>
    </r>
    <r>
      <rPr>
        <b val="true"/>
        <sz val="10"/>
        <color rgb="FF1F2937"/>
        <rFont val="맑은 고딕"/>
        <family val="0"/>
        <charset val="1"/>
      </rPr>
      <t xml:space="preserve">)</t>
    </r>
  </si>
  <si>
    <r>
      <rPr>
        <sz val="9"/>
        <color rgb="FF6B7280"/>
        <rFont val="맑은 고딕"/>
        <family val="2"/>
      </rPr>
      <t xml:space="preserve">비워 두면 오늘 날짜로 계산해요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맑은 고딕"/>
        <family val="2"/>
      </rPr>
      <t xml:space="preserve">특정 날짜 기준으로 보려면 날짜를 입력하세요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</si>
  <si>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2"/>
      </rPr>
      <t xml:space="preserve">연한 노란색</t>
    </r>
    <r>
      <rPr>
        <sz val="9"/>
        <color rgb="FF1F2937"/>
        <rFont val="맑은 고딕"/>
        <family val="0"/>
        <charset val="1"/>
      </rPr>
      <t xml:space="preserve">: </t>
    </r>
    <r>
      <rPr>
        <sz val="9"/>
        <color rgb="FF1F2937"/>
        <rFont val="맑은 고딕"/>
        <family val="2"/>
      </rPr>
      <t xml:space="preserve">직접 입력하는 칸이에요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</si>
  <si>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적용 기준일</t>
  </si>
  <si>
    <r>
      <rPr>
        <sz val="9"/>
        <color rgb="FF6B7280"/>
        <rFont val="맑은 고딕"/>
        <family val="2"/>
      </rPr>
      <t xml:space="preserve">모든 계산에 쓰는 날짜예요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</si>
  <si>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2"/>
      </rPr>
      <t xml:space="preserve">초록색</t>
    </r>
    <r>
      <rPr>
        <sz val="9"/>
        <color rgb="FF1F2937"/>
        <rFont val="맑은 고딕"/>
        <family val="0"/>
        <charset val="1"/>
      </rPr>
      <t xml:space="preserve">: </t>
    </r>
    <r>
      <rPr>
        <sz val="9"/>
        <color rgb="FF1F2937"/>
        <rFont val="맑은 고딕"/>
        <family val="2"/>
      </rPr>
      <t xml:space="preserve">수식 칸이에요</t>
    </r>
    <r>
      <rPr>
        <sz val="9"/>
        <color rgb="FF1F2937"/>
        <rFont val="맑은 고딕"/>
        <family val="0"/>
        <charset val="1"/>
      </rPr>
      <t xml:space="preserve">. </t>
    </r>
    <r>
      <rPr>
        <sz val="9"/>
        <color rgb="FF1F2937"/>
        <rFont val="맑은 고딕"/>
        <family val="2"/>
      </rPr>
      <t xml:space="preserve">저절로 바뀌니 덮어쓰지 마세요</t>
    </r>
    <r>
      <rPr>
        <sz val="9"/>
        <color rgb="FF1F2937"/>
        <rFont val="맑은 고딕"/>
        <family val="0"/>
        <charset val="1"/>
      </rPr>
      <t xml:space="preserve">.</t>
    </r>
  </si>
  <si>
    <r>
      <rPr>
        <b val="true"/>
        <sz val="10"/>
        <color rgb="FF1F2937"/>
        <rFont val="맑은 고딕"/>
        <family val="2"/>
      </rPr>
      <t xml:space="preserve">재직 인원 </t>
    </r>
    <r>
      <rPr>
        <b val="true"/>
        <sz val="10"/>
        <color rgb="FF1F2937"/>
        <rFont val="맑은 고딕"/>
        <family val="0"/>
        <charset val="1"/>
      </rPr>
      <t xml:space="preserve">(</t>
    </r>
    <r>
      <rPr>
        <b val="true"/>
        <sz val="10"/>
        <color rgb="FF1F2937"/>
        <rFont val="맑은 고딕"/>
        <family val="2"/>
      </rPr>
      <t xml:space="preserve">휴직 포함</t>
    </r>
    <r>
      <rPr>
        <b val="true"/>
        <sz val="10"/>
        <color rgb="FF1F2937"/>
        <rFont val="맑은 고딕"/>
        <family val="0"/>
        <charset val="1"/>
      </rPr>
      <t xml:space="preserve">)</t>
    </r>
  </si>
  <si>
    <r>
      <rPr>
        <sz val="9"/>
        <color rgb="FF6B7280"/>
        <rFont val="맑은 고딕"/>
        <family val="2"/>
      </rPr>
      <t xml:space="preserve">상태가 퇴사가 아닌 직원 수예요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</si>
  <si>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▾</t>
  </si>
  <si>
    <r>
      <rPr>
        <sz val="9"/>
        <color rgb="FF1F2937"/>
        <rFont val="맑은 고딕"/>
        <family val="2"/>
      </rPr>
      <t xml:space="preserve">드롭다운 화살표</t>
    </r>
    <r>
      <rPr>
        <sz val="9"/>
        <color rgb="FF1F2937"/>
        <rFont val="맑은 고딕"/>
        <family val="0"/>
        <charset val="1"/>
      </rPr>
      <t xml:space="preserve">: </t>
    </r>
    <r>
      <rPr>
        <sz val="9"/>
        <color rgb="FF1F2937"/>
        <rFont val="맑은 고딕"/>
        <family val="2"/>
      </rPr>
      <t xml:space="preserve">목록에서 골라요</t>
    </r>
    <r>
      <rPr>
        <sz val="9"/>
        <color rgb="FF1F2937"/>
        <rFont val="맑은 고딕"/>
        <family val="0"/>
        <charset val="1"/>
      </rPr>
      <t xml:space="preserve">. </t>
    </r>
    <r>
      <rPr>
        <sz val="9"/>
        <color rgb="FF1F2937"/>
        <rFont val="맑은 고딕"/>
        <family val="2"/>
      </rPr>
      <t xml:space="preserve">선택지는 목록 시트에서 바꿔요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</si>
  <si>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부여 연차 합계</t>
  </si>
  <si>
    <r>
      <rPr>
        <sz val="9"/>
        <color rgb="FF6B7280"/>
        <rFont val="맑은 고딕"/>
        <family val="2"/>
      </rPr>
      <t xml:space="preserve">현재 연차 기간에 생긴 연차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맑은 고딕"/>
        <family val="2"/>
      </rPr>
      <t xml:space="preserve">조정 포함</t>
    </r>
    <r>
      <rPr>
        <sz val="9"/>
        <color rgb="FF6B7280"/>
        <rFont val="맑은 고딕"/>
        <family val="0"/>
        <charset val="1"/>
      </rPr>
      <t xml:space="preserve">)</t>
    </r>
    <r>
      <rPr>
        <sz val="9"/>
        <color rgb="FF6B7280"/>
        <rFont val="맑은 고딕"/>
        <family val="2"/>
      </rPr>
      <t xml:space="preserve">의 합이에요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</si>
  <si>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!</t>
  </si>
  <si>
    <r>
      <rPr>
        <sz val="9"/>
        <color rgb="FF1F2937"/>
        <rFont val="맑은 고딕"/>
        <family val="2"/>
      </rPr>
      <t xml:space="preserve">점검 시트</t>
    </r>
    <r>
      <rPr>
        <sz val="9"/>
        <color rgb="FF1F2937"/>
        <rFont val="맑은 고딕"/>
        <family val="0"/>
        <charset val="1"/>
      </rPr>
      <t xml:space="preserve">: "</t>
    </r>
    <r>
      <rPr>
        <sz val="9"/>
        <color rgb="FF1F2937"/>
        <rFont val="맑은 고딕"/>
        <family val="2"/>
      </rPr>
      <t xml:space="preserve">확인 필요</t>
    </r>
    <r>
      <rPr>
        <sz val="9"/>
        <color rgb="FF1F2937"/>
        <rFont val="맑은 고딕"/>
        <family val="0"/>
        <charset val="1"/>
      </rPr>
      <t xml:space="preserve">"</t>
    </r>
    <r>
      <rPr>
        <sz val="9"/>
        <color rgb="FF1F2937"/>
        <rFont val="맑은 고딕"/>
        <family val="2"/>
      </rPr>
      <t xml:space="preserve">는 살펴볼 곳이 있다는 뜻이에요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</si>
  <si>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사용 연차 합계</t>
  </si>
  <si>
    <r>
      <rPr>
        <sz val="9"/>
        <color rgb="FF6B7280"/>
        <rFont val="맑은 고딕"/>
        <family val="2"/>
      </rPr>
      <t xml:space="preserve">현재 연차 기간 안에 쓴 연차의 합이에요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</si>
  <si>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→</t>
  </si>
  <si>
    <t xml:space="preserve">잔여 연차 합계</t>
  </si>
  <si>
    <r>
      <rPr>
        <sz val="9"/>
        <color rgb="FF6B7280"/>
        <rFont val="맑은 고딕"/>
        <family val="2"/>
      </rPr>
      <t xml:space="preserve">부여 연차 − 사용 연차</t>
    </r>
    <r>
      <rPr>
        <sz val="9"/>
        <color rgb="FF6B7280"/>
        <rFont val="맑은 고딕"/>
        <family val="0"/>
        <charset val="1"/>
      </rPr>
      <t xml:space="preserve">.</t>
    </r>
  </si>
  <si>
    <t xml:space="preserve">평균 사용률</t>
  </si>
  <si>
    <r>
      <rPr>
        <sz val="9"/>
        <color rgb="FF6B7280"/>
        <rFont val="맑은 고딕"/>
        <family val="2"/>
      </rPr>
      <t xml:space="preserve">사용 연차 </t>
    </r>
    <r>
      <rPr>
        <sz val="9"/>
        <color rgb="FF6B7280"/>
        <rFont val="맑은 고딕"/>
        <family val="0"/>
        <charset val="1"/>
      </rPr>
      <t xml:space="preserve">÷ </t>
    </r>
    <r>
      <rPr>
        <sz val="9"/>
        <color rgb="FF6B7280"/>
        <rFont val="맑은 고딕"/>
        <family val="2"/>
      </rPr>
      <t xml:space="preserve">부여 연차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</si>
  <si>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92400E"/>
        <rFont val="맑은 고딕"/>
        <family val="2"/>
      </rPr>
      <t xml:space="preserve">계산 기준</t>
    </r>
    <r>
      <rPr>
        <sz val="9"/>
        <color rgb="FF92400E"/>
        <rFont val="맑은 고딕"/>
        <family val="0"/>
        <charset val="1"/>
      </rPr>
      <t xml:space="preserve">: </t>
    </r>
    <r>
      <rPr>
        <sz val="9"/>
        <color rgb="FF92400E"/>
        <rFont val="맑은 고딕"/>
        <family val="2"/>
      </rPr>
      <t xml:space="preserve">근로기준법 제</t>
    </r>
    <r>
      <rPr>
        <sz val="9"/>
        <color rgb="FF92400E"/>
        <rFont val="맑은 고딕"/>
        <family val="0"/>
        <charset val="1"/>
      </rPr>
      <t xml:space="preserve">60</t>
    </r>
    <r>
      <rPr>
        <sz val="9"/>
        <color rgb="FF92400E"/>
        <rFont val="맑은 고딕"/>
        <family val="2"/>
      </rPr>
      <t xml:space="preserve">조</t>
    </r>
    <r>
      <rPr>
        <sz val="9"/>
        <color rgb="FF92400E"/>
        <rFont val="맑은 고딕"/>
        <family val="0"/>
        <charset val="1"/>
      </rPr>
      <t xml:space="preserve">, </t>
    </r>
    <r>
      <rPr>
        <sz val="9"/>
        <color rgb="FF92400E"/>
        <rFont val="맑은 고딕"/>
        <family val="2"/>
      </rPr>
      <t xml:space="preserve">입사일 기준</t>
    </r>
    <r>
      <rPr>
        <sz val="9"/>
        <color rgb="FF92400E"/>
        <rFont val="맑은 고딕"/>
        <family val="0"/>
        <charset val="1"/>
      </rPr>
      <t xml:space="preserve">, </t>
    </r>
    <r>
      <rPr>
        <sz val="9"/>
        <color rgb="FF92400E"/>
        <rFont val="맑은 고딕"/>
        <family val="2"/>
      </rPr>
      <t xml:space="preserve">출근율 </t>
    </r>
    <r>
      <rPr>
        <sz val="9"/>
        <color rgb="FF92400E"/>
        <rFont val="맑은 고딕"/>
        <family val="0"/>
        <charset val="1"/>
      </rPr>
      <t xml:space="preserve">80% </t>
    </r>
    <r>
      <rPr>
        <sz val="9"/>
        <color rgb="FF92400E"/>
        <rFont val="맑은 고딕"/>
        <family val="2"/>
      </rPr>
      <t xml:space="preserve">이상</t>
    </r>
    <r>
      <rPr>
        <sz val="9"/>
        <color rgb="FF92400E"/>
        <rFont val="맑은 고딕"/>
        <family val="0"/>
        <charset val="1"/>
      </rPr>
      <t xml:space="preserve">·</t>
    </r>
    <r>
      <rPr>
        <sz val="9"/>
        <color rgb="FF92400E"/>
        <rFont val="맑은 고딕"/>
        <family val="2"/>
      </rPr>
      <t xml:space="preserve">개근 가정</t>
    </r>
    <r>
      <rPr>
        <sz val="9"/>
        <color rgb="FF92400E"/>
        <rFont val="맑은 고딕"/>
        <family val="0"/>
        <charset val="1"/>
      </rPr>
      <t xml:space="preserve">. </t>
    </r>
    <r>
      <rPr>
        <sz val="9"/>
        <color rgb="FF92400E"/>
        <rFont val="맑은 고딕"/>
        <family val="2"/>
      </rPr>
      <t xml:space="preserve">편의를 위한 도구이며 법률 자문이 아니에요</t>
    </r>
    <r>
      <rPr>
        <sz val="9"/>
        <color rgb="FF92400E"/>
        <rFont val="맑은 고딕"/>
        <family val="0"/>
        <charset val="1"/>
      </rPr>
      <t xml:space="preserve">. </t>
    </r>
    <r>
      <rPr>
        <sz val="9"/>
        <color rgb="FF92400E"/>
        <rFont val="맑은 고딕"/>
        <family val="2"/>
      </rPr>
      <t xml:space="preserve">자세한 내용은 계산 기준 시트에 있어요</t>
    </r>
    <r>
      <rPr>
        <sz val="9"/>
        <color rgb="FF92400E"/>
        <rFont val="맑은 고딕"/>
        <family val="0"/>
        <charset val="1"/>
      </rPr>
      <t xml:space="preserve">.</t>
    </r>
  </si>
  <si>
    <r>
      <rPr>
        <b val="true"/>
        <sz val="10"/>
        <color rgb="FF1F2937"/>
        <rFont val="맑은 고딕"/>
        <family val="2"/>
      </rPr>
      <t xml:space="preserve">잔여 </t>
    </r>
    <r>
      <rPr>
        <b val="true"/>
        <sz val="10"/>
        <color rgb="FF1F2937"/>
        <rFont val="맑은 고딕"/>
        <family val="0"/>
        <charset val="1"/>
      </rPr>
      <t xml:space="preserve">10</t>
    </r>
    <r>
      <rPr>
        <b val="true"/>
        <sz val="10"/>
        <color rgb="FF1F2937"/>
        <rFont val="맑은 고딕"/>
        <family val="2"/>
      </rPr>
      <t xml:space="preserve">일 이상 직원</t>
    </r>
  </si>
  <si>
    <r>
      <rPr>
        <sz val="9"/>
        <color rgb="FF6B7280"/>
        <rFont val="맑은 고딕"/>
        <family val="2"/>
      </rPr>
      <t xml:space="preserve">연차 사용을 권할 만한 직원 수예요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</si>
  <si>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시트 안내</t>
  </si>
  <si>
    <t xml:space="preserve">부서별 연차 현황</t>
  </si>
  <si>
    <r>
      <rPr>
        <b val="true"/>
        <sz val="9"/>
        <color rgb="FF6B7280"/>
        <rFont val="맑은 고딕"/>
        <family val="2"/>
      </rPr>
      <t xml:space="preserve">시트 </t>
    </r>
    <r>
      <rPr>
        <b val="true"/>
        <sz val="9"/>
        <color rgb="FF6B7280"/>
        <rFont val="맑은 고딕"/>
        <family val="0"/>
        <charset val="1"/>
      </rPr>
      <t xml:space="preserve">(</t>
    </r>
    <r>
      <rPr>
        <b val="true"/>
        <sz val="9"/>
        <color rgb="FF6B7280"/>
        <rFont val="맑은 고딕"/>
        <family val="2"/>
      </rPr>
      <t xml:space="preserve">클릭해서 열기</t>
    </r>
    <r>
      <rPr>
        <b val="true"/>
        <sz val="9"/>
        <color rgb="FF6B7280"/>
        <rFont val="맑은 고딕"/>
        <family val="0"/>
        <charset val="1"/>
      </rPr>
      <t xml:space="preserve">)</t>
    </r>
  </si>
  <si>
    <t xml:space="preserve">용도</t>
  </si>
  <si>
    <t xml:space="preserve">부서</t>
  </si>
  <si>
    <t xml:space="preserve">부여</t>
  </si>
  <si>
    <t xml:space="preserve">사용</t>
  </si>
  <si>
    <t xml:space="preserve">잔여</t>
  </si>
  <si>
    <r>
      <rPr>
        <sz val="10"/>
        <color rgb="FF1F2937"/>
        <rFont val="맑은 고딕"/>
        <family val="2"/>
      </rPr>
      <t xml:space="preserve">직원 정보 입력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직원별 연차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사용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잔여 자동 계산</t>
    </r>
  </si>
  <si>
    <r>
      <rPr>
        <sz val="10"/>
        <color rgb="FF1F2937"/>
        <rFont val="맑은 고딕"/>
        <family val="2"/>
      </rPr>
      <t xml:space="preserve">연차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반차 사용 기록 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종료일을 넣으면 여러 날</t>
    </r>
    <r>
      <rPr>
        <sz val="10"/>
        <color rgb="FF1F2937"/>
        <rFont val="맑은 고딕"/>
        <family val="0"/>
        <charset val="1"/>
      </rPr>
      <t xml:space="preserve">)</t>
    </r>
  </si>
  <si>
    <r>
      <rPr>
        <sz val="10"/>
        <color rgb="FF1F2937"/>
        <rFont val="맑은 고딕"/>
        <family val="2"/>
      </rPr>
      <t xml:space="preserve">연차 계산 규칙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입사일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회계연도 기준 설명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주의 사항</t>
    </r>
  </si>
  <si>
    <r>
      <rPr>
        <sz val="10"/>
        <color rgb="FF1F2937"/>
        <rFont val="맑은 고딕"/>
        <family val="2"/>
      </rPr>
      <t xml:space="preserve">부서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휴가 구분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공휴일 편집</t>
    </r>
  </si>
  <si>
    <t xml:space="preserve">입력 실수와 초과 사용 확인</t>
  </si>
  <si>
    <t xml:space="preserve">꼭 읽어 주세요</t>
  </si>
  <si>
    <r>
      <rPr>
        <sz val="9"/>
        <color rgb="FF1F2937"/>
        <rFont val="맑은 고딕"/>
        <family val="0"/>
        <charset val="1"/>
      </rPr>
      <t xml:space="preserve">· </t>
    </r>
    <r>
      <rPr>
        <sz val="9"/>
        <color rgb="FF1F2937"/>
        <rFont val="맑은 고딕"/>
        <family val="2"/>
      </rPr>
      <t xml:space="preserve">연차 일수는 근로기준법 제</t>
    </r>
    <r>
      <rPr>
        <sz val="9"/>
        <color rgb="FF1F2937"/>
        <rFont val="맑은 고딕"/>
        <family val="0"/>
        <charset val="1"/>
      </rPr>
      <t xml:space="preserve">60</t>
    </r>
    <r>
      <rPr>
        <sz val="9"/>
        <color rgb="FF1F2937"/>
        <rFont val="맑은 고딕"/>
        <family val="2"/>
      </rPr>
      <t xml:space="preserve">조를 바탕으로 출근율 </t>
    </r>
    <r>
      <rPr>
        <sz val="9"/>
        <color rgb="FF1F2937"/>
        <rFont val="맑은 고딕"/>
        <family val="0"/>
        <charset val="1"/>
      </rPr>
      <t xml:space="preserve">80% </t>
    </r>
    <r>
      <rPr>
        <sz val="9"/>
        <color rgb="FF1F2937"/>
        <rFont val="맑은 고딕"/>
        <family val="2"/>
      </rPr>
      <t xml:space="preserve">이상</t>
    </r>
    <r>
      <rPr>
        <sz val="9"/>
        <color rgb="FF1F2937"/>
        <rFont val="맑은 고딕"/>
        <family val="0"/>
        <charset val="1"/>
      </rPr>
      <t xml:space="preserve">, 1</t>
    </r>
    <r>
      <rPr>
        <sz val="9"/>
        <color rgb="FF1F2937"/>
        <rFont val="맑은 고딕"/>
        <family val="2"/>
      </rPr>
      <t xml:space="preserve">년 미만 기간에는 매월 개근했다고 가정해 계산해요</t>
    </r>
    <r>
      <rPr>
        <sz val="9"/>
        <color rgb="FF1F2937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</si>
  <si>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0"/>
        <charset val="1"/>
      </rPr>
      <t xml:space="preserve">· </t>
    </r>
    <r>
      <rPr>
        <sz val="9"/>
        <color rgb="FF1F2937"/>
        <rFont val="맑은 고딕"/>
        <family val="2"/>
      </rPr>
      <t xml:space="preserve">입사일 기준으로 계산해요</t>
    </r>
    <r>
      <rPr>
        <sz val="9"/>
        <color rgb="FF1F2937"/>
        <rFont val="맑은 고딕"/>
        <family val="0"/>
        <charset val="1"/>
      </rPr>
      <t xml:space="preserve">. </t>
    </r>
    <r>
      <rPr>
        <sz val="9"/>
        <color rgb="FF1F2937"/>
        <rFont val="맑은 고딕"/>
        <family val="2"/>
      </rPr>
      <t xml:space="preserve">회사가 회계연도</t>
    </r>
    <r>
      <rPr>
        <sz val="9"/>
        <color rgb="FF1F2937"/>
        <rFont val="맑은 고딕"/>
        <family val="0"/>
        <charset val="1"/>
      </rPr>
      <t xml:space="preserve">(</t>
    </r>
    <r>
      <rPr>
        <sz val="9"/>
        <color rgb="FF1F2937"/>
        <rFont val="맑은 고딕"/>
        <family val="2"/>
      </rPr>
      <t xml:space="preserve">예</t>
    </r>
    <r>
      <rPr>
        <sz val="9"/>
        <color rgb="FF1F2937"/>
        <rFont val="맑은 고딕"/>
        <family val="0"/>
        <charset val="1"/>
      </rPr>
      <t xml:space="preserve">: 1</t>
    </r>
    <r>
      <rPr>
        <sz val="9"/>
        <color rgb="FF1F2937"/>
        <rFont val="맑은 고딕"/>
        <family val="2"/>
      </rPr>
      <t xml:space="preserve">월 </t>
    </r>
    <r>
      <rPr>
        <sz val="9"/>
        <color rgb="FF1F2937"/>
        <rFont val="맑은 고딕"/>
        <family val="0"/>
        <charset val="1"/>
      </rPr>
      <t xml:space="preserve">1</t>
    </r>
    <r>
      <rPr>
        <sz val="9"/>
        <color rgb="FF1F2937"/>
        <rFont val="맑은 고딕"/>
        <family val="2"/>
      </rPr>
      <t xml:space="preserve">일</t>
    </r>
    <r>
      <rPr>
        <sz val="9"/>
        <color rgb="FF1F2937"/>
        <rFont val="맑은 고딕"/>
        <family val="0"/>
        <charset val="1"/>
      </rPr>
      <t xml:space="preserve">) </t>
    </r>
    <r>
      <rPr>
        <sz val="9"/>
        <color rgb="FF1F2937"/>
        <rFont val="맑은 고딕"/>
        <family val="2"/>
      </rPr>
      <t xml:space="preserve">기준으로 연차를 준다면 숫자가 다를 수 있어요</t>
    </r>
    <r>
      <rPr>
        <sz val="9"/>
        <color rgb="FF1F2937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</si>
  <si>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0"/>
        <charset val="1"/>
      </rPr>
      <t xml:space="preserve">· </t>
    </r>
    <r>
      <rPr>
        <sz val="9"/>
        <color rgb="FF1F2937"/>
        <rFont val="맑은 고딕"/>
        <family val="2"/>
      </rPr>
      <t xml:space="preserve">상시 근로자 </t>
    </r>
    <r>
      <rPr>
        <sz val="9"/>
        <color rgb="FF1F2937"/>
        <rFont val="맑은 고딕"/>
        <family val="0"/>
        <charset val="1"/>
      </rPr>
      <t xml:space="preserve">5</t>
    </r>
    <r>
      <rPr>
        <sz val="9"/>
        <color rgb="FF1F2937"/>
        <rFont val="맑은 고딕"/>
        <family val="2"/>
      </rPr>
      <t xml:space="preserve">명 미만 사업장</t>
    </r>
    <r>
      <rPr>
        <sz val="9"/>
        <color rgb="FF1F2937"/>
        <rFont val="맑은 고딕"/>
        <family val="0"/>
        <charset val="1"/>
      </rPr>
      <t xml:space="preserve">, 1</t>
    </r>
    <r>
      <rPr>
        <sz val="9"/>
        <color rgb="FF1F2937"/>
        <rFont val="맑은 고딕"/>
        <family val="2"/>
      </rPr>
      <t xml:space="preserve">주 </t>
    </r>
    <r>
      <rPr>
        <sz val="9"/>
        <color rgb="FF1F2937"/>
        <rFont val="맑은 고딕"/>
        <family val="0"/>
        <charset val="1"/>
      </rPr>
      <t xml:space="preserve">15</t>
    </r>
    <r>
      <rPr>
        <sz val="9"/>
        <color rgb="FF1F2937"/>
        <rFont val="맑은 고딕"/>
        <family val="2"/>
      </rPr>
      <t xml:space="preserve">시간 미만 근로자에게는 연차 규정이 적용되지 않아요</t>
    </r>
    <r>
      <rPr>
        <sz val="9"/>
        <color rgb="FF1F2937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</si>
  <si>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0"/>
        <charset val="1"/>
      </rPr>
      <t xml:space="preserve">· </t>
    </r>
    <r>
      <rPr>
        <sz val="9"/>
        <color rgb="FF1F2937"/>
        <rFont val="맑은 고딕"/>
        <family val="2"/>
      </rPr>
      <t xml:space="preserve">편의를 위한 도구이며 법률 자문이 아니에요</t>
    </r>
    <r>
      <rPr>
        <sz val="9"/>
        <color rgb="FF1F2937"/>
        <rFont val="맑은 고딕"/>
        <family val="0"/>
        <charset val="1"/>
      </rPr>
      <t xml:space="preserve">. </t>
    </r>
    <r>
      <rPr>
        <sz val="9"/>
        <color rgb="FF1F2937"/>
        <rFont val="맑은 고딕"/>
        <family val="2"/>
      </rPr>
      <t xml:space="preserve">판단이 필요하면 노무사나 고용노동부</t>
    </r>
    <r>
      <rPr>
        <sz val="9"/>
        <color rgb="FF1F2937"/>
        <rFont val="맑은 고딕"/>
        <family val="0"/>
        <charset val="1"/>
      </rPr>
      <t xml:space="preserve">(</t>
    </r>
    <r>
      <rPr>
        <sz val="9"/>
        <color rgb="FF1F2937"/>
        <rFont val="맑은 고딕"/>
        <family val="2"/>
      </rPr>
      <t xml:space="preserve">국번 없이 </t>
    </r>
    <r>
      <rPr>
        <sz val="9"/>
        <color rgb="FF1F2937"/>
        <rFont val="맑은 고딕"/>
        <family val="0"/>
        <charset val="1"/>
      </rPr>
      <t xml:space="preserve">1350)</t>
    </r>
    <r>
      <rPr>
        <sz val="9"/>
        <color rgb="FF1F2937"/>
        <rFont val="맑은 고딕"/>
        <family val="2"/>
      </rPr>
      <t xml:space="preserve">에 확인하세요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</si>
  <si>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직원 명부</t>
  </si>
  <si>
    <r>
      <rPr>
        <sz val="10"/>
        <color rgb="FF6B7280"/>
        <rFont val="맑은 고딕"/>
        <family val="2"/>
      </rPr>
      <t xml:space="preserve">직원 한 명당 한 행이에요</t>
    </r>
    <r>
      <rPr>
        <sz val="10"/>
        <color rgb="FF6B7280"/>
        <rFont val="맑은 고딕"/>
        <family val="0"/>
        <charset val="1"/>
      </rPr>
      <t xml:space="preserve">. </t>
    </r>
    <r>
      <rPr>
        <sz val="10"/>
        <color rgb="FF6B7280"/>
        <rFont val="맑은 고딕"/>
        <family val="2"/>
      </rPr>
      <t xml:space="preserve">노란 칸만 입력하면 연차가 입사일 기준으로 자동 계산돼요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</si>
  <si>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사번</t>
  </si>
  <si>
    <t xml:space="preserve">이름</t>
  </si>
  <si>
    <t xml:space="preserve">직급</t>
  </si>
  <si>
    <t xml:space="preserve">입사일</t>
  </si>
  <si>
    <t xml:space="preserve">상태</t>
  </si>
  <si>
    <t xml:space="preserve">근속 기간</t>
  </si>
  <si>
    <t xml:space="preserve">연차 기간 시작</t>
  </si>
  <si>
    <t xml:space="preserve">연차 기간 종료</t>
  </si>
  <si>
    <t xml:space="preserve">법정 연차</t>
  </si>
  <si>
    <t xml:space="preserve">조정 일수</t>
  </si>
  <si>
    <t xml:space="preserve">총 연차</t>
  </si>
  <si>
    <t xml:space="preserve">사용률</t>
  </si>
  <si>
    <t xml:space="preserve">다음 갱신일</t>
  </si>
  <si>
    <t xml:space="preserve">갱신 후 연차</t>
  </si>
  <si>
    <t xml:space="preserve">확인</t>
  </si>
  <si>
    <t xml:space="preserve">A001</t>
  </si>
  <si>
    <t xml:space="preserve">김민준</t>
  </si>
  <si>
    <t xml:space="preserve">경영지원팀</t>
  </si>
  <si>
    <t xml:space="preserve">부장</t>
  </si>
  <si>
    <t xml:space="preserve">재직</t>
  </si>
  <si>
    <t xml:space="preserve">A002</t>
  </si>
  <si>
    <t xml:space="preserve">이서연</t>
  </si>
  <si>
    <t xml:space="preserve">인사팀</t>
  </si>
  <si>
    <t xml:space="preserve">차장</t>
  </si>
  <si>
    <t xml:space="preserve">A003</t>
  </si>
  <si>
    <t xml:space="preserve">박지훈</t>
  </si>
  <si>
    <t xml:space="preserve">영업팀</t>
  </si>
  <si>
    <t xml:space="preserve">과장</t>
  </si>
  <si>
    <t xml:space="preserve">A004</t>
  </si>
  <si>
    <t xml:space="preserve">최수아</t>
  </si>
  <si>
    <t xml:space="preserve">마케팅팀</t>
  </si>
  <si>
    <t xml:space="preserve">A005</t>
  </si>
  <si>
    <t xml:space="preserve">정도윤</t>
  </si>
  <si>
    <t xml:space="preserve">개발팀</t>
  </si>
  <si>
    <t xml:space="preserve">대리</t>
  </si>
  <si>
    <t xml:space="preserve">A006</t>
  </si>
  <si>
    <t xml:space="preserve">강하은</t>
  </si>
  <si>
    <t xml:space="preserve">디자인팀</t>
  </si>
  <si>
    <t xml:space="preserve">A007</t>
  </si>
  <si>
    <t xml:space="preserve">조현우</t>
  </si>
  <si>
    <t xml:space="preserve">사원</t>
  </si>
  <si>
    <t xml:space="preserve">A008</t>
  </si>
  <si>
    <t xml:space="preserve">윤지아</t>
  </si>
  <si>
    <t xml:space="preserve">A009</t>
  </si>
  <si>
    <t xml:space="preserve">임서준</t>
  </si>
  <si>
    <t xml:space="preserve">A010</t>
  </si>
  <si>
    <t xml:space="preserve">한예린</t>
  </si>
  <si>
    <t xml:space="preserve">이사</t>
  </si>
  <si>
    <t xml:space="preserve">A011</t>
  </si>
  <si>
    <t xml:space="preserve">서민지</t>
  </si>
  <si>
    <t xml:space="preserve">휴직</t>
  </si>
  <si>
    <t xml:space="preserve">A012</t>
  </si>
  <si>
    <t xml:space="preserve">오태윤</t>
  </si>
  <si>
    <t xml:space="preserve">퇴사</t>
  </si>
  <si>
    <t xml:space="preserve">사용 내역</t>
  </si>
  <si>
    <r>
      <rPr>
        <sz val="10"/>
        <color rgb="FF6B7280"/>
        <rFont val="맑은 고딕"/>
        <family val="2"/>
      </rPr>
      <t xml:space="preserve">연차를 쓸 때마다 한 행씩 기록해요</t>
    </r>
    <r>
      <rPr>
        <sz val="10"/>
        <color rgb="FF6B7280"/>
        <rFont val="맑은 고딕"/>
        <family val="0"/>
        <charset val="1"/>
      </rPr>
      <t xml:space="preserve">. </t>
    </r>
    <r>
      <rPr>
        <sz val="10"/>
        <color rgb="FF6B7280"/>
        <rFont val="맑은 고딕"/>
        <family val="2"/>
      </rPr>
      <t xml:space="preserve">여러 날이면 종료일을 넣으면 주말과 공휴일을 빼고 셉니다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</si>
  <si>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시작일</t>
  </si>
  <si>
    <t xml:space="preserve">종료일</t>
  </si>
  <si>
    <t xml:space="preserve">휴가 구분</t>
  </si>
  <si>
    <t xml:space="preserve">일수</t>
  </si>
  <si>
    <r>
      <rPr>
        <b val="true"/>
        <sz val="10"/>
        <color rgb="FFFFFFFF"/>
        <rFont val="맑은 고딕"/>
        <family val="2"/>
      </rPr>
      <t xml:space="preserve">사유</t>
    </r>
    <r>
      <rPr>
        <b val="true"/>
        <sz val="10"/>
        <color rgb="FFFFFFFF"/>
        <rFont val="맑은 고딕"/>
        <family val="0"/>
        <charset val="1"/>
      </rPr>
      <t xml:space="preserve">·</t>
    </r>
    <r>
      <rPr>
        <b val="true"/>
        <sz val="10"/>
        <color rgb="FFFFFFFF"/>
        <rFont val="맑은 고딕"/>
        <family val="2"/>
      </rPr>
      <t xml:space="preserve">메모</t>
    </r>
  </si>
  <si>
    <t xml:space="preserve">연차</t>
  </si>
  <si>
    <t xml:space="preserve">개인 용무</t>
  </si>
  <si>
    <t xml:space="preserve">병원 진료</t>
  </si>
  <si>
    <t xml:space="preserve">가족 여행</t>
  </si>
  <si>
    <t xml:space="preserve">여름휴가</t>
  </si>
  <si>
    <t xml:space="preserve">오전 반차</t>
  </si>
  <si>
    <t xml:space="preserve">은행 업무</t>
  </si>
  <si>
    <t xml:space="preserve">오후 반차</t>
  </si>
  <si>
    <t xml:space="preserve">자녀 학교 행사</t>
  </si>
  <si>
    <t xml:space="preserve">명절 귀성</t>
  </si>
  <si>
    <t xml:space="preserve">경조 휴가</t>
  </si>
  <si>
    <t xml:space="preserve">형제 결혼</t>
  </si>
  <si>
    <t xml:space="preserve">추석 연휴 연결</t>
  </si>
  <si>
    <t xml:space="preserve">징검다리 휴무</t>
  </si>
  <si>
    <t xml:space="preserve">반반차</t>
  </si>
  <si>
    <t xml:space="preserve">관공서 방문</t>
  </si>
  <si>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맑은 고딕"/>
        <family val="2"/>
      </rPr>
      <t xml:space="preserve">년 미만 연차 사용</t>
    </r>
  </si>
  <si>
    <t xml:space="preserve">가족 행사</t>
  </si>
  <si>
    <t xml:space="preserve">광복절 연휴 연결</t>
  </si>
  <si>
    <t xml:space="preserve">해외 출장 후 휴가</t>
  </si>
  <si>
    <t xml:space="preserve">건강검진</t>
  </si>
  <si>
    <t xml:space="preserve">휴직 전 휴가</t>
  </si>
  <si>
    <t xml:space="preserve">계산 기준</t>
  </si>
  <si>
    <r>
      <rPr>
        <sz val="10"/>
        <color rgb="FF6B7280"/>
        <rFont val="맑은 고딕"/>
        <family val="2"/>
      </rPr>
      <t xml:space="preserve">이 파일이 연차를 어떻게 계산하는지 정리했어요</t>
    </r>
    <r>
      <rPr>
        <sz val="10"/>
        <color rgb="FF6B7280"/>
        <rFont val="맑은 고딕"/>
        <family val="0"/>
        <charset val="1"/>
      </rPr>
      <t xml:space="preserve">. </t>
    </r>
    <r>
      <rPr>
        <sz val="10"/>
        <color rgb="FF6B7280"/>
        <rFont val="맑은 고딕"/>
        <family val="2"/>
      </rPr>
      <t xml:space="preserve">근로기준법 제</t>
    </r>
    <r>
      <rPr>
        <sz val="10"/>
        <color rgb="FF6B7280"/>
        <rFont val="맑은 고딕"/>
        <family val="0"/>
        <charset val="1"/>
      </rPr>
      <t xml:space="preserve">60</t>
    </r>
    <r>
      <rPr>
        <sz val="10"/>
        <color rgb="FF6B7280"/>
        <rFont val="맑은 고딕"/>
        <family val="2"/>
      </rPr>
      <t xml:space="preserve">조를 바탕으로 했어요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</si>
  <si>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근속 연수</t>
  </si>
  <si>
    <t xml:space="preserve">연차 일수</t>
  </si>
  <si>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맑은 고딕"/>
        <family val="2"/>
      </rPr>
      <t xml:space="preserve">년 미만</t>
    </r>
  </si>
  <si>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맑은 고딕"/>
        <family val="2"/>
      </rPr>
      <t xml:space="preserve">개월 개근할 때마다 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맑은 고딕"/>
        <family val="2"/>
      </rPr>
      <t xml:space="preserve">일씩 생겨요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제</t>
    </r>
    <r>
      <rPr>
        <sz val="10"/>
        <color rgb="FF1F2937"/>
        <rFont val="맑은 고딕"/>
        <family val="0"/>
        <charset val="1"/>
      </rPr>
      <t xml:space="preserve">60</t>
    </r>
    <r>
      <rPr>
        <sz val="10"/>
        <color rgb="FF1F2937"/>
        <rFont val="맑은 고딕"/>
        <family val="2"/>
      </rPr>
      <t xml:space="preserve">조 제</t>
    </r>
    <r>
      <rPr>
        <sz val="10"/>
        <color rgb="FF1F2937"/>
        <rFont val="맑은 고딕"/>
        <family val="0"/>
        <charset val="1"/>
      </rPr>
      <t xml:space="preserve">2</t>
    </r>
    <r>
      <rPr>
        <sz val="10"/>
        <color rgb="FF1F2937"/>
        <rFont val="맑은 고딕"/>
        <family val="2"/>
      </rPr>
      <t xml:space="preserve">항</t>
    </r>
    <r>
      <rPr>
        <sz val="10"/>
        <color rgb="FF1F2937"/>
        <rFont val="맑은 고딕"/>
        <family val="0"/>
        <charset val="1"/>
      </rPr>
      <t xml:space="preserve">). </t>
    </r>
    <r>
      <rPr>
        <sz val="10"/>
        <color rgb="FF1F2937"/>
        <rFont val="맑은 고딕"/>
        <family val="2"/>
      </rPr>
      <t xml:space="preserve">이 연차는 입사 후 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맑은 고딕"/>
        <family val="2"/>
      </rPr>
      <t xml:space="preserve">년이 되면 소멸돼요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제</t>
    </r>
    <r>
      <rPr>
        <sz val="10"/>
        <color rgb="FF1F2937"/>
        <rFont val="맑은 고딕"/>
        <family val="0"/>
        <charset val="1"/>
      </rPr>
      <t xml:space="preserve">60</t>
    </r>
    <r>
      <rPr>
        <sz val="10"/>
        <color rgb="FF1F2937"/>
        <rFont val="맑은 고딕"/>
        <family val="2"/>
      </rPr>
      <t xml:space="preserve">조 제</t>
    </r>
    <r>
      <rPr>
        <sz val="10"/>
        <color rgb="FF1F2937"/>
        <rFont val="맑은 고딕"/>
        <family val="0"/>
        <charset val="1"/>
      </rPr>
      <t xml:space="preserve">7</t>
    </r>
    <r>
      <rPr>
        <sz val="10"/>
        <color rgb="FF1F2937"/>
        <rFont val="맑은 고딕"/>
        <family val="2"/>
      </rPr>
      <t xml:space="preserve">항</t>
    </r>
    <r>
      <rPr>
        <sz val="10"/>
        <color rgb="FF1F2937"/>
        <rFont val="맑은 고딕"/>
        <family val="0"/>
        <charset val="1"/>
      </rPr>
      <t xml:space="preserve">).</t>
    </r>
  </si>
  <si>
    <r>
      <rPr>
        <sz val="10"/>
        <color rgb="FF6B7280"/>
        <rFont val="맑은 고딕"/>
        <family val="0"/>
        <charset val="1"/>
      </rPr>
      <t xml:space="preserve">1</t>
    </r>
    <r>
      <rPr>
        <sz val="10"/>
        <color rgb="FF6B7280"/>
        <rFont val="맑은 고딕"/>
        <family val="2"/>
      </rPr>
      <t xml:space="preserve">년간 </t>
    </r>
    <r>
      <rPr>
        <sz val="10"/>
        <color rgb="FF6B7280"/>
        <rFont val="맑은 고딕"/>
        <family val="0"/>
        <charset val="1"/>
      </rPr>
      <t xml:space="preserve">80% </t>
    </r>
    <r>
      <rPr>
        <sz val="10"/>
        <color rgb="FF6B7280"/>
        <rFont val="맑은 고딕"/>
        <family val="2"/>
      </rPr>
      <t xml:space="preserve">이상 출근하면 </t>
    </r>
    <r>
      <rPr>
        <sz val="10"/>
        <color rgb="FF6B7280"/>
        <rFont val="맑은 고딕"/>
        <family val="0"/>
        <charset val="1"/>
      </rPr>
      <t xml:space="preserve">15</t>
    </r>
    <r>
      <rPr>
        <sz val="10"/>
        <color rgb="FF6B7280"/>
        <rFont val="맑은 고딕"/>
        <family val="2"/>
      </rPr>
      <t xml:space="preserve">일</t>
    </r>
    <r>
      <rPr>
        <sz val="10"/>
        <color rgb="FF6B7280"/>
        <rFont val="맑은 고딕"/>
        <family val="0"/>
        <charset val="1"/>
      </rPr>
      <t xml:space="preserve">(</t>
    </r>
    <r>
      <rPr>
        <sz val="10"/>
        <color rgb="FF6B7280"/>
        <rFont val="맑은 고딕"/>
        <family val="2"/>
      </rPr>
      <t xml:space="preserve">제</t>
    </r>
    <r>
      <rPr>
        <sz val="10"/>
        <color rgb="FF6B7280"/>
        <rFont val="맑은 고딕"/>
        <family val="0"/>
        <charset val="1"/>
      </rPr>
      <t xml:space="preserve">60</t>
    </r>
    <r>
      <rPr>
        <sz val="10"/>
        <color rgb="FF6B7280"/>
        <rFont val="맑은 고딕"/>
        <family val="2"/>
      </rPr>
      <t xml:space="preserve">조 제</t>
    </r>
    <r>
      <rPr>
        <sz val="10"/>
        <color rgb="FF6B7280"/>
        <rFont val="맑은 고딕"/>
        <family val="0"/>
        <charset val="1"/>
      </rPr>
      <t xml:space="preserve">1</t>
    </r>
    <r>
      <rPr>
        <sz val="10"/>
        <color rgb="FF6B7280"/>
        <rFont val="맑은 고딕"/>
        <family val="2"/>
      </rPr>
      <t xml:space="preserve">항</t>
    </r>
    <r>
      <rPr>
        <sz val="10"/>
        <color rgb="FF6B7280"/>
        <rFont val="맑은 고딕"/>
        <family val="0"/>
        <charset val="1"/>
      </rPr>
      <t xml:space="preserve">).</t>
    </r>
  </si>
  <si>
    <r>
      <rPr>
        <sz val="10"/>
        <color rgb="FF6B7280"/>
        <rFont val="맑은 고딕"/>
        <family val="0"/>
        <charset val="1"/>
      </rPr>
      <t xml:space="preserve">3</t>
    </r>
    <r>
      <rPr>
        <sz val="10"/>
        <color rgb="FF6B7280"/>
        <rFont val="맑은 고딕"/>
        <family val="2"/>
      </rPr>
      <t xml:space="preserve">년 이상 근속하면 최초 </t>
    </r>
    <r>
      <rPr>
        <sz val="10"/>
        <color rgb="FF6B7280"/>
        <rFont val="맑은 고딕"/>
        <family val="0"/>
        <charset val="1"/>
      </rPr>
      <t xml:space="preserve">1</t>
    </r>
    <r>
      <rPr>
        <sz val="10"/>
        <color rgb="FF6B7280"/>
        <rFont val="맑은 고딕"/>
        <family val="2"/>
      </rPr>
      <t xml:space="preserve">년을 넘는 근속 </t>
    </r>
    <r>
      <rPr>
        <sz val="10"/>
        <color rgb="FF6B7280"/>
        <rFont val="맑은 고딕"/>
        <family val="0"/>
        <charset val="1"/>
      </rPr>
      <t xml:space="preserve">2</t>
    </r>
    <r>
      <rPr>
        <sz val="10"/>
        <color rgb="FF6B7280"/>
        <rFont val="맑은 고딕"/>
        <family val="2"/>
      </rPr>
      <t xml:space="preserve">년마다 </t>
    </r>
    <r>
      <rPr>
        <sz val="10"/>
        <color rgb="FF6B7280"/>
        <rFont val="맑은 고딕"/>
        <family val="0"/>
        <charset val="1"/>
      </rPr>
      <t xml:space="preserve">1</t>
    </r>
    <r>
      <rPr>
        <sz val="10"/>
        <color rgb="FF6B7280"/>
        <rFont val="맑은 고딕"/>
        <family val="2"/>
      </rPr>
      <t xml:space="preserve">일을 더해요</t>
    </r>
    <r>
      <rPr>
        <sz val="10"/>
        <color rgb="FF6B7280"/>
        <rFont val="맑은 고딕"/>
        <family val="0"/>
        <charset val="1"/>
      </rPr>
      <t xml:space="preserve">(</t>
    </r>
    <r>
      <rPr>
        <sz val="10"/>
        <color rgb="FF6B7280"/>
        <rFont val="맑은 고딕"/>
        <family val="2"/>
      </rPr>
      <t xml:space="preserve">제</t>
    </r>
    <r>
      <rPr>
        <sz val="10"/>
        <color rgb="FF6B7280"/>
        <rFont val="맑은 고딕"/>
        <family val="0"/>
        <charset val="1"/>
      </rPr>
      <t xml:space="preserve">60</t>
    </r>
    <r>
      <rPr>
        <sz val="10"/>
        <color rgb="FF6B7280"/>
        <rFont val="맑은 고딕"/>
        <family val="2"/>
      </rPr>
      <t xml:space="preserve">조 제</t>
    </r>
    <r>
      <rPr>
        <sz val="10"/>
        <color rgb="FF6B7280"/>
        <rFont val="맑은 고딕"/>
        <family val="0"/>
        <charset val="1"/>
      </rPr>
      <t xml:space="preserve">4</t>
    </r>
    <r>
      <rPr>
        <sz val="10"/>
        <color rgb="FF6B7280"/>
        <rFont val="맑은 고딕"/>
        <family val="2"/>
      </rPr>
      <t xml:space="preserve">항</t>
    </r>
    <r>
      <rPr>
        <sz val="10"/>
        <color rgb="FF6B7280"/>
        <rFont val="맑은 고딕"/>
        <family val="0"/>
        <charset val="1"/>
      </rPr>
      <t xml:space="preserve">).</t>
    </r>
  </si>
  <si>
    <r>
      <rPr>
        <sz val="10"/>
        <color rgb="FF6B7280"/>
        <rFont val="맑은 고딕"/>
        <family val="2"/>
      </rPr>
      <t xml:space="preserve">가산을 포함해 최대 </t>
    </r>
    <r>
      <rPr>
        <sz val="10"/>
        <color rgb="FF6B7280"/>
        <rFont val="맑은 고딕"/>
        <family val="0"/>
        <charset val="1"/>
      </rPr>
      <t xml:space="preserve">25</t>
    </r>
    <r>
      <rPr>
        <sz val="10"/>
        <color rgb="FF6B7280"/>
        <rFont val="맑은 고딕"/>
        <family val="2"/>
      </rPr>
      <t xml:space="preserve">일이에요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</si>
  <si>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이 파일의 계산 방식</t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</si>
  <si>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맑은 고딕"/>
        <family val="2"/>
      </rPr>
      <t xml:space="preserve">입사일 기준으로 계산해요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맑은 고딕"/>
        <family val="2"/>
      </rPr>
      <t xml:space="preserve">입사일에서 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맑은 고딕"/>
        <family val="2"/>
      </rPr>
      <t xml:space="preserve">년이 지날 때마다 새 연차 기간이 시작되고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그 기간의 연차와 사용 일수를 따로 셉니다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</si>
  <si>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맑은 고딕"/>
        <family val="2"/>
      </rPr>
      <t xml:space="preserve">출근율 </t>
    </r>
    <r>
      <rPr>
        <sz val="10"/>
        <color rgb="FF1F2937"/>
        <rFont val="맑은 고딕"/>
        <family val="0"/>
        <charset val="1"/>
      </rPr>
      <t xml:space="preserve">80% </t>
    </r>
    <r>
      <rPr>
        <sz val="10"/>
        <color rgb="FF1F2937"/>
        <rFont val="맑은 고딕"/>
        <family val="2"/>
      </rPr>
      <t xml:space="preserve">이상</t>
    </r>
    <r>
      <rPr>
        <sz val="10"/>
        <color rgb="FF1F2937"/>
        <rFont val="맑은 고딕"/>
        <family val="0"/>
        <charset val="1"/>
      </rPr>
      <t xml:space="preserve">, 1</t>
    </r>
    <r>
      <rPr>
        <sz val="10"/>
        <color rgb="FF1F2937"/>
        <rFont val="맑은 고딕"/>
        <family val="2"/>
      </rPr>
      <t xml:space="preserve">년 미만 기간에는 매월 개근했다고 가정해요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맑은 고딕"/>
        <family val="2"/>
      </rPr>
      <t xml:space="preserve">결근이 있었거나 출근율이 </t>
    </r>
    <r>
      <rPr>
        <sz val="10"/>
        <color rgb="FF1F2937"/>
        <rFont val="맑은 고딕"/>
        <family val="0"/>
        <charset val="1"/>
      </rPr>
      <t xml:space="preserve">80% </t>
    </r>
    <r>
      <rPr>
        <sz val="10"/>
        <color rgb="FF1F2937"/>
        <rFont val="맑은 고딕"/>
        <family val="2"/>
      </rPr>
      <t xml:space="preserve">미만이었다면 직원 명부의 조정 일수 칸에 차이를 입력하세요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예</t>
    </r>
    <r>
      <rPr>
        <sz val="10"/>
        <color rgb="FF1F2937"/>
        <rFont val="맑은 고딕"/>
        <family val="0"/>
        <charset val="1"/>
      </rPr>
      <t xml:space="preserve">: -1).</t>
    </r>
  </si>
  <si>
    <r>
      <rPr>
        <sz val="10"/>
        <color rgb="FF1F2937"/>
        <rFont val="맑은 고딕"/>
        <family val="0"/>
        <charset val="1"/>
      </rPr>
      <t xml:space="preserve">· 1</t>
    </r>
    <r>
      <rPr>
        <sz val="10"/>
        <color rgb="FF1F2937"/>
        <rFont val="맑은 고딕"/>
        <family val="2"/>
      </rPr>
      <t xml:space="preserve">년 미만 기간에는 기준일까지 채운 개월 수만큼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최대 </t>
    </r>
    <r>
      <rPr>
        <sz val="10"/>
        <color rgb="FF1F2937"/>
        <rFont val="맑은 고딕"/>
        <family val="0"/>
        <charset val="1"/>
      </rPr>
      <t xml:space="preserve">11</t>
    </r>
    <r>
      <rPr>
        <sz val="10"/>
        <color rgb="FF1F2937"/>
        <rFont val="맑은 고딕"/>
        <family val="2"/>
      </rPr>
      <t xml:space="preserve">일</t>
    </r>
    <r>
      <rPr>
        <sz val="10"/>
        <color rgb="FF1F2937"/>
        <rFont val="맑은 고딕"/>
        <family val="0"/>
        <charset val="1"/>
      </rPr>
      <t xml:space="preserve">) </t>
    </r>
    <r>
      <rPr>
        <sz val="10"/>
        <color rgb="FF1F2937"/>
        <rFont val="맑은 고딕"/>
        <family val="2"/>
      </rPr>
      <t xml:space="preserve">표시해요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맑은 고딕"/>
        <family val="2"/>
      </rPr>
      <t xml:space="preserve">이 연차는 입사 후 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맑은 고딕"/>
        <family val="2"/>
      </rPr>
      <t xml:space="preserve">년이 되면 소멸되므로 </t>
    </r>
    <r>
      <rPr>
        <sz val="10"/>
        <color rgb="FF1F2937"/>
        <rFont val="맑은 고딕"/>
        <family val="0"/>
        <charset val="1"/>
      </rPr>
      <t xml:space="preserve">2</t>
    </r>
    <r>
      <rPr>
        <sz val="10"/>
        <color rgb="FF1F2937"/>
        <rFont val="맑은 고딕"/>
        <family val="2"/>
      </rPr>
      <t xml:space="preserve">년 차 연차 </t>
    </r>
    <r>
      <rPr>
        <sz val="10"/>
        <color rgb="FF1F2937"/>
        <rFont val="맑은 고딕"/>
        <family val="0"/>
        <charset val="1"/>
      </rPr>
      <t xml:space="preserve">15</t>
    </r>
    <r>
      <rPr>
        <sz val="10"/>
        <color rgb="FF1F2937"/>
        <rFont val="맑은 고딕"/>
        <family val="2"/>
      </rPr>
      <t xml:space="preserve">일과 합치지 않아요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</si>
  <si>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맑은 고딕"/>
        <family val="2"/>
      </rPr>
      <t xml:space="preserve">사용 일수는 사용 내역에서 시작일이 현재 연차 기간 안에 있는 기록만 더해요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맑은 고딕"/>
        <family val="2"/>
      </rPr>
      <t xml:space="preserve">지난 기간의 기록은 남겨 두어도 계산에 섞이지 않아요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</si>
  <si>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입사일 기준과 회계연도 기준</t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</si>
  <si>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맑은 고딕"/>
        <family val="2"/>
      </rPr>
      <t xml:space="preserve">입사일 기준</t>
    </r>
    <r>
      <rPr>
        <sz val="10"/>
        <color rgb="FF1F2937"/>
        <rFont val="맑은 고딕"/>
        <family val="0"/>
        <charset val="1"/>
      </rPr>
      <t xml:space="preserve">: </t>
    </r>
    <r>
      <rPr>
        <sz val="10"/>
        <color rgb="FF1F2937"/>
        <rFont val="맑은 고딕"/>
        <family val="2"/>
      </rPr>
      <t xml:space="preserve">직원마다 입사일을 기준으로 연차가 생겨요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맑은 고딕"/>
        <family val="2"/>
      </rPr>
      <t xml:space="preserve">법 조문 그대로의 방식이고 이 파일이 쓰는 방식이에요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</si>
  <si>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맑은 고딕"/>
        <family val="2"/>
      </rPr>
      <t xml:space="preserve">회계연도 기준</t>
    </r>
    <r>
      <rPr>
        <sz val="10"/>
        <color rgb="FF1F2937"/>
        <rFont val="맑은 고딕"/>
        <family val="0"/>
        <charset val="1"/>
      </rPr>
      <t xml:space="preserve">: </t>
    </r>
    <r>
      <rPr>
        <sz val="10"/>
        <color rgb="FF1F2937"/>
        <rFont val="맑은 고딕"/>
        <family val="2"/>
      </rPr>
      <t xml:space="preserve">모든 직원의 연차를 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맑은 고딕"/>
        <family val="2"/>
      </rPr>
      <t xml:space="preserve">월 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맑은 고딕"/>
        <family val="2"/>
      </rPr>
      <t xml:space="preserve">일 같은 날에 한꺼번에 주는 방식이에요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맑은 고딕"/>
        <family val="2"/>
      </rPr>
      <t xml:space="preserve">관리가 편해서 많이 쓰지만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입사 첫해에는 근무 기간에 비례해 연차를 주는 등 계산이 달라져요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맑은 고딕"/>
        <family val="2"/>
      </rPr>
      <t xml:space="preserve">퇴사할 때 입사일 기준으로 다시 계산해 직원에게 불리하면 그 차이를 정산하는 것이 일반적이에요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</si>
  <si>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맑은 고딕"/>
        <family val="2"/>
      </rPr>
      <t xml:space="preserve">회사가 회계연도 기준을 쓴다면 이 파일의 숫자와 다를 수 있어요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맑은 고딕"/>
        <family val="2"/>
      </rPr>
      <t xml:space="preserve">조정 일수 칸으로 맞추거나 회사 규정에 따라 계산하세요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</si>
  <si>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적용 범위와 주의</t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</si>
  <si>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맑은 고딕"/>
        <family val="2"/>
      </rPr>
      <t xml:space="preserve">상시 근로자 </t>
    </r>
    <r>
      <rPr>
        <sz val="10"/>
        <color rgb="FF1F2937"/>
        <rFont val="맑은 고딕"/>
        <family val="0"/>
        <charset val="1"/>
      </rPr>
      <t xml:space="preserve">5</t>
    </r>
    <r>
      <rPr>
        <sz val="10"/>
        <color rgb="FF1F2937"/>
        <rFont val="맑은 고딕"/>
        <family val="2"/>
      </rPr>
      <t xml:space="preserve">명 미만 사업장에는 연차 규정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제</t>
    </r>
    <r>
      <rPr>
        <sz val="10"/>
        <color rgb="FF1F2937"/>
        <rFont val="맑은 고딕"/>
        <family val="0"/>
        <charset val="1"/>
      </rPr>
      <t xml:space="preserve">60</t>
    </r>
    <r>
      <rPr>
        <sz val="10"/>
        <color rgb="FF1F2937"/>
        <rFont val="맑은 고딕"/>
        <family val="2"/>
      </rPr>
      <t xml:space="preserve">조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맑은 고딕"/>
        <family val="2"/>
      </rPr>
      <t xml:space="preserve">이 적용되지 않아요</t>
    </r>
    <r>
      <rPr>
        <sz val="10"/>
        <color rgb="FF1F2937"/>
        <rFont val="맑은 고딕"/>
        <family val="0"/>
        <charset val="1"/>
      </rPr>
      <t xml:space="preserve">. 1</t>
    </r>
    <r>
      <rPr>
        <sz val="10"/>
        <color rgb="FF1F2937"/>
        <rFont val="맑은 고딕"/>
        <family val="2"/>
      </rPr>
      <t xml:space="preserve">주 소정근로시간이 </t>
    </r>
    <r>
      <rPr>
        <sz val="10"/>
        <color rgb="FF1F2937"/>
        <rFont val="맑은 고딕"/>
        <family val="0"/>
        <charset val="1"/>
      </rPr>
      <t xml:space="preserve">15</t>
    </r>
    <r>
      <rPr>
        <sz val="10"/>
        <color rgb="FF1F2937"/>
        <rFont val="맑은 고딕"/>
        <family val="2"/>
      </rPr>
      <t xml:space="preserve">시간 미만인 근로자도 적용되지 않아요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</si>
  <si>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맑은 고딕"/>
        <family val="2"/>
      </rPr>
      <t xml:space="preserve">단시간 근로자는 통상 근로자의 근로시간에 비례해 연차를 계산해요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맑은 고딕"/>
        <family val="2"/>
      </rPr>
      <t xml:space="preserve">이 파일은 비례 계산을 하지 않으니 조정 일수 칸을 쓰세요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</si>
  <si>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맑은 고딕"/>
        <family val="2"/>
      </rPr>
      <t xml:space="preserve">이 파일은 편의를 위한 도구이며 법률 자문이 아니에요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맑은 고딕"/>
        <family val="2"/>
      </rPr>
      <t xml:space="preserve">퇴사 정산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미사용 연차 수당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연차 사용 촉진처럼 판단이 필요한 일은 노무사나 고용노동부 고객상담센터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국번 없이 </t>
    </r>
    <r>
      <rPr>
        <sz val="10"/>
        <color rgb="FF1F2937"/>
        <rFont val="맑은 고딕"/>
        <family val="0"/>
        <charset val="1"/>
      </rPr>
      <t xml:space="preserve">1350)</t>
    </r>
    <r>
      <rPr>
        <sz val="10"/>
        <color rgb="FF1F2937"/>
        <rFont val="맑은 고딕"/>
        <family val="2"/>
      </rPr>
      <t xml:space="preserve">에 확인하세요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</si>
  <si>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목록</t>
  </si>
  <si>
    <r>
      <rPr>
        <sz val="10"/>
        <color rgb="FF6B7280"/>
        <rFont val="맑은 고딕"/>
        <family val="2"/>
      </rPr>
      <t xml:space="preserve">드롭다운 선택지와 공휴일이에요</t>
    </r>
    <r>
      <rPr>
        <sz val="10"/>
        <color rgb="FF6B7280"/>
        <rFont val="맑은 고딕"/>
        <family val="0"/>
        <charset val="1"/>
      </rPr>
      <t xml:space="preserve">. </t>
    </r>
    <r>
      <rPr>
        <sz val="10"/>
        <color rgb="FF6B7280"/>
        <rFont val="맑은 고딕"/>
        <family val="2"/>
      </rPr>
      <t xml:space="preserve">여기서 바꾸면 드롭다운과 계산이 바로 따라 바뀌어요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</si>
  <si>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차감 일수</t>
  </si>
  <si>
    <t xml:space="preserve">공휴일</t>
  </si>
  <si>
    <t xml:space="preserve">공휴일 이름</t>
  </si>
  <si>
    <t xml:space="preserve">신정</t>
  </si>
  <si>
    <t xml:space="preserve">설날 연휴</t>
  </si>
  <si>
    <t xml:space="preserve">설날</t>
  </si>
  <si>
    <t xml:space="preserve">삼일절</t>
  </si>
  <si>
    <t xml:space="preserve">공가</t>
  </si>
  <si>
    <t xml:space="preserve">삼일절 대체공휴일</t>
  </si>
  <si>
    <t xml:space="preserve">근로자의 날</t>
  </si>
  <si>
    <t xml:space="preserve">어린이날</t>
  </si>
  <si>
    <t xml:space="preserve">부처님오신날</t>
  </si>
  <si>
    <t xml:space="preserve">부처님오신날 대체공휴일</t>
  </si>
  <si>
    <t xml:space="preserve">전국동시지방선거일</t>
  </si>
  <si>
    <t xml:space="preserve">현충일</t>
  </si>
  <si>
    <t xml:space="preserve">광복절</t>
  </si>
  <si>
    <r>
      <rPr>
        <sz val="9"/>
        <color rgb="FF6B7280"/>
        <rFont val="맑은 고딕"/>
        <family val="2"/>
      </rPr>
      <t xml:space="preserve">차감 일수</t>
    </r>
    <r>
      <rPr>
        <sz val="9"/>
        <color rgb="FF6B7280"/>
        <rFont val="맑은 고딕"/>
        <family val="0"/>
        <charset val="1"/>
      </rPr>
      <t xml:space="preserve">: </t>
    </r>
    <r>
      <rPr>
        <sz val="9"/>
        <color rgb="FF6B7280"/>
        <rFont val="맑은 고딕"/>
        <family val="2"/>
      </rPr>
      <t xml:space="preserve">하루를 쓸 때 연차에서 빠지는 일수예요</t>
    </r>
    <r>
      <rPr>
        <sz val="9"/>
        <color rgb="FF6B7280"/>
        <rFont val="맑은 고딕"/>
        <family val="0"/>
        <charset val="1"/>
      </rPr>
      <t xml:space="preserve">. 0</t>
    </r>
    <r>
      <rPr>
        <sz val="9"/>
        <color rgb="FF6B7280"/>
        <rFont val="맑은 고딕"/>
        <family val="2"/>
      </rPr>
      <t xml:space="preserve">이면 기록만 하고 연차에서 빼지 않아요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</si>
  <si>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광복절 대체공휴일</t>
  </si>
  <si>
    <r>
      <rPr>
        <sz val="9"/>
        <color rgb="FF6B7280"/>
        <rFont val="맑은 고딕"/>
        <family val="2"/>
      </rPr>
      <t xml:space="preserve">공휴일</t>
    </r>
    <r>
      <rPr>
        <sz val="9"/>
        <color rgb="FF6B7280"/>
        <rFont val="맑은 고딕"/>
        <family val="0"/>
        <charset val="1"/>
      </rPr>
      <t xml:space="preserve">: 2026</t>
    </r>
    <r>
      <rPr>
        <sz val="9"/>
        <color rgb="FF6B7280"/>
        <rFont val="맑은 고딕"/>
        <family val="2"/>
      </rPr>
      <t xml:space="preserve">년 예시예요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맑은 고딕"/>
        <family val="2"/>
      </rPr>
      <t xml:space="preserve">매년 정부 발표와 회사 휴무일을 확인해 직접 추가하세요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맑은 고딕"/>
        <family val="2"/>
      </rPr>
      <t xml:space="preserve">주말은 자동으로 빠져요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</si>
  <si>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추석 연휴</t>
  </si>
  <si>
    <t xml:space="preserve">추석</t>
  </si>
  <si>
    <t xml:space="preserve">개천절</t>
  </si>
  <si>
    <t xml:space="preserve">개천절 대체공휴일</t>
  </si>
  <si>
    <t xml:space="preserve">한글날</t>
  </si>
  <si>
    <t xml:space="preserve">성탄절</t>
  </si>
  <si>
    <t xml:space="preserve">점검</t>
  </si>
  <si>
    <r>
      <rPr>
        <sz val="10"/>
        <color rgb="FF6B7280"/>
        <rFont val="맑은 고딕"/>
        <family val="2"/>
      </rPr>
      <t xml:space="preserve">자동 점검 항목이에요</t>
    </r>
    <r>
      <rPr>
        <sz val="10"/>
        <color rgb="FF6B7280"/>
        <rFont val="맑은 고딕"/>
        <family val="0"/>
        <charset val="1"/>
      </rPr>
      <t xml:space="preserve">. "</t>
    </r>
    <r>
      <rPr>
        <sz val="10"/>
        <color rgb="FF6B7280"/>
        <rFont val="맑은 고딕"/>
        <family val="2"/>
      </rPr>
      <t xml:space="preserve">확인 필요</t>
    </r>
    <r>
      <rPr>
        <sz val="10"/>
        <color rgb="FF6B7280"/>
        <rFont val="맑은 고딕"/>
        <family val="0"/>
        <charset val="1"/>
      </rPr>
      <t xml:space="preserve">"</t>
    </r>
    <r>
      <rPr>
        <sz val="10"/>
        <color rgb="FF6B7280"/>
        <rFont val="맑은 고딕"/>
        <family val="2"/>
      </rPr>
      <t xml:space="preserve">가 보이면 오른쪽 시트에서 고쳐 주세요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</si>
  <si>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점검 항목</t>
  </si>
  <si>
    <t xml:space="preserve">고칠 곳</t>
  </si>
  <si>
    <t xml:space="preserve">같은 이름의 직원이 없어요</t>
  </si>
  <si>
    <r>
      <rPr>
        <sz val="10"/>
        <color rgb="FF6B7280"/>
        <rFont val="맑은 고딕"/>
        <family val="2"/>
      </rPr>
      <t xml:space="preserve">직원 명부 </t>
    </r>
    <r>
      <rPr>
        <sz val="10"/>
        <color rgb="FF6B7280"/>
        <rFont val="맑은 고딕"/>
        <family val="0"/>
        <charset val="1"/>
      </rPr>
      <t xml:space="preserve">(</t>
    </r>
    <r>
      <rPr>
        <sz val="10"/>
        <color rgb="FF6B7280"/>
        <rFont val="맑은 고딕"/>
        <family val="2"/>
      </rPr>
      <t xml:space="preserve">이름 뒤에 숫자를 붙여 구분</t>
    </r>
    <r>
      <rPr>
        <sz val="10"/>
        <color rgb="FF6B7280"/>
        <rFont val="맑은 고딕"/>
        <family val="0"/>
        <charset val="1"/>
      </rPr>
      <t xml:space="preserve">)</t>
    </r>
  </si>
  <si>
    <t xml:space="preserve">이름이 있는 모든 직원에 입사일이 있어요</t>
  </si>
  <si>
    <r>
      <rPr>
        <sz val="10"/>
        <color rgb="FF6B7280"/>
        <rFont val="맑은 고딕"/>
        <family val="2"/>
      </rPr>
      <t xml:space="preserve">직원 명부 </t>
    </r>
    <r>
      <rPr>
        <sz val="10"/>
        <color rgb="FF6B7280"/>
        <rFont val="맑은 고딕"/>
        <family val="0"/>
        <charset val="1"/>
      </rPr>
      <t xml:space="preserve">E</t>
    </r>
    <r>
      <rPr>
        <sz val="10"/>
        <color rgb="FF6B7280"/>
        <rFont val="맑은 고딕"/>
        <family val="2"/>
      </rPr>
      <t xml:space="preserve">열</t>
    </r>
  </si>
  <si>
    <t xml:space="preserve">연차를 초과해 쓴 직원이 없어요</t>
  </si>
  <si>
    <r>
      <rPr>
        <sz val="10"/>
        <color rgb="FF6B7280"/>
        <rFont val="맑은 고딕"/>
        <family val="2"/>
      </rPr>
      <t xml:space="preserve">직원 명부 </t>
    </r>
    <r>
      <rPr>
        <sz val="10"/>
        <color rgb="FF6B7280"/>
        <rFont val="맑은 고딕"/>
        <family val="0"/>
        <charset val="1"/>
      </rPr>
      <t xml:space="preserve">/ </t>
    </r>
    <r>
      <rPr>
        <sz val="10"/>
        <color rgb="FF6B7280"/>
        <rFont val="맑은 고딕"/>
        <family val="2"/>
      </rPr>
      <t xml:space="preserve">사용 내역</t>
    </r>
  </si>
  <si>
    <t xml:space="preserve">사용 내역의 이름이 모두 직원 명부에 있어요</t>
  </si>
  <si>
    <r>
      <rPr>
        <sz val="10"/>
        <color rgb="FF6B7280"/>
        <rFont val="맑은 고딕"/>
        <family val="2"/>
      </rPr>
      <t xml:space="preserve">사용 내역 </t>
    </r>
    <r>
      <rPr>
        <sz val="10"/>
        <color rgb="FF6B7280"/>
        <rFont val="맑은 고딕"/>
        <family val="0"/>
        <charset val="1"/>
      </rPr>
      <t xml:space="preserve">C</t>
    </r>
    <r>
      <rPr>
        <sz val="10"/>
        <color rgb="FF6B7280"/>
        <rFont val="맑은 고딕"/>
        <family val="2"/>
      </rPr>
      <t xml:space="preserve">열</t>
    </r>
  </si>
  <si>
    <t xml:space="preserve">사용 내역의 종료일이 시작일보다 앞서지 않아요</t>
  </si>
  <si>
    <r>
      <rPr>
        <sz val="10"/>
        <color rgb="FF6B7280"/>
        <rFont val="맑은 고딕"/>
        <family val="2"/>
      </rPr>
      <t xml:space="preserve">사용 내역 </t>
    </r>
    <r>
      <rPr>
        <sz val="10"/>
        <color rgb="FF6B7280"/>
        <rFont val="맑은 고딕"/>
        <family val="0"/>
        <charset val="1"/>
      </rPr>
      <t xml:space="preserve">A·B</t>
    </r>
    <r>
      <rPr>
        <sz val="10"/>
        <color rgb="FF6B7280"/>
        <rFont val="맑은 고딕"/>
        <family val="2"/>
      </rPr>
      <t xml:space="preserve">열</t>
    </r>
  </si>
  <si>
    <r>
      <rPr>
        <sz val="10"/>
        <color rgb="FF1F2937"/>
        <rFont val="맑은 고딕"/>
        <family val="2"/>
      </rPr>
      <t xml:space="preserve">주말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공휴일만 잡힌 연차 기록이 없어요</t>
    </r>
  </si>
  <si>
    <r>
      <rPr>
        <sz val="10"/>
        <color rgb="FF6B7280"/>
        <rFont val="맑은 고딕"/>
        <family val="2"/>
      </rPr>
      <t xml:space="preserve">사용 내역 </t>
    </r>
    <r>
      <rPr>
        <sz val="10"/>
        <color rgb="FF6B7280"/>
        <rFont val="맑은 고딕"/>
        <family val="0"/>
        <charset val="1"/>
      </rPr>
      <t xml:space="preserve">/ </t>
    </r>
    <r>
      <rPr>
        <sz val="10"/>
        <color rgb="FF6B7280"/>
        <rFont val="맑은 고딕"/>
        <family val="2"/>
      </rPr>
      <t xml:space="preserve">목록 공휴일</t>
    </r>
  </si>
  <si>
    <t xml:space="preserve">기준일이 속한 해의 공휴일이 목록에 있어요</t>
  </si>
  <si>
    <r>
      <rPr>
        <sz val="10"/>
        <color rgb="FF6B7280"/>
        <rFont val="맑은 고딕"/>
        <family val="2"/>
      </rPr>
      <t xml:space="preserve">목록 </t>
    </r>
    <r>
      <rPr>
        <sz val="10"/>
        <color rgb="FF6B7280"/>
        <rFont val="맑은 고딕"/>
        <family val="0"/>
        <charset val="1"/>
      </rPr>
      <t xml:space="preserve">F</t>
    </r>
    <r>
      <rPr>
        <sz val="10"/>
        <color rgb="FF6B7280"/>
        <rFont val="맑은 고딕"/>
        <family val="2"/>
      </rPr>
      <t xml:space="preserve">열 </t>
    </r>
    <r>
      <rPr>
        <sz val="10"/>
        <color rgb="FF6B7280"/>
        <rFont val="맑은 고딕"/>
        <family val="0"/>
        <charset val="1"/>
      </rPr>
      <t xml:space="preserve">(</t>
    </r>
    <r>
      <rPr>
        <sz val="10"/>
        <color rgb="FF6B7280"/>
        <rFont val="맑은 고딕"/>
        <family val="2"/>
      </rPr>
      <t xml:space="preserve">올해 공휴일 추가</t>
    </r>
    <r>
      <rPr>
        <sz val="10"/>
        <color rgb="FF6B7280"/>
        <rFont val="맑은 고딕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</si>
</sst>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yyyy\-mm\-dd"/>
    <numFmt numFmtId="166" formatCode="0\명"/>
    <numFmt numFmtId="167" formatCode="General\일"/>
    <numFmt numFmtId="168" formatCode="0"/>
    <numFmt numFmtId="169" formatCode="0.0%"/>
    <numFmt numFmtId="170" formatCode="0.##"/>
    <numFmt numFmtId="171" formatCode="&quot;최대 &quot;0\일"/>
    <numFmt numFmtId="172" formatCode="0\년"/>
    <numFmt numFmtId="173" formatCode="0\일"/>
    <numFmt numFmtId="174" formatCode="0&quot;년 이상&quot;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맑은 고딕"/>
      <family val="2"/>
    </font>
    <font>
      <sz val="10"/>
      <color rgb="FF6B7280"/>
      <name val="맑은 고딕"/>
      <family val="2"/>
    </font>
    <font>
      <sz val="10"/>
      <color rgb="FF6B7280"/>
      <name val="맑은 고딕"/>
      <family val="0"/>
      <charset val="1"/>
    </font>
    <font>
      <b val="true"/>
      <sz val="9"/>
      <color rgb="FF0F4C3A"/>
      <name val="맑은 고딕"/>
      <family val="2"/>
    </font>
    <font>
      <b val="true"/>
      <sz val="9"/>
      <color rgb="FF6B7280"/>
      <name val="맑은 고딕"/>
      <family val="2"/>
    </font>
    <font>
      <b val="true"/>
      <sz val="10"/>
      <color rgb="FF1F2937"/>
      <name val="맑은 고딕"/>
      <family val="2"/>
    </font>
    <font>
      <b val="true"/>
      <sz val="10"/>
      <color rgb="FF1F2937"/>
      <name val="맑은 고딕"/>
      <family val="0"/>
      <charset val="1"/>
    </font>
    <font>
      <b val="true"/>
      <sz val="13"/>
      <color rgb="FF1F2937"/>
      <name val="맑은 고딕"/>
      <family val="0"/>
      <charset val="1"/>
    </font>
    <font>
      <sz val="9"/>
      <color rgb="FF6B7280"/>
      <name val="맑은 고딕"/>
      <family val="2"/>
    </font>
    <font>
      <sz val="9"/>
      <color rgb="FF6B7280"/>
      <name val="맑은 고딕"/>
      <family val="0"/>
      <charset val="1"/>
    </font>
    <font>
      <b val="true"/>
      <sz val="10"/>
      <color rgb="FF6B7280"/>
      <name val="맑은 고딕"/>
      <family val="0"/>
      <charset val="1"/>
    </font>
    <font>
      <sz val="9"/>
      <color rgb="FF1F2937"/>
      <name val="맑은 고딕"/>
      <family val="2"/>
    </font>
    <font>
      <sz val="9"/>
      <color rgb="FF1F2937"/>
      <name val="맑은 고딕"/>
      <family val="0"/>
      <charset val="1"/>
    </font>
    <font>
      <b val="true"/>
      <sz val="13"/>
      <color rgb="FF166534"/>
      <name val="맑은 고딕"/>
      <family val="0"/>
      <charset val="1"/>
    </font>
    <font>
      <b val="true"/>
      <sz val="10"/>
      <color rgb="FF92400E"/>
      <name val="맑은 고딕"/>
      <family val="0"/>
      <charset val="1"/>
    </font>
    <font>
      <b val="true"/>
      <sz val="10"/>
      <color rgb="FF177A5A"/>
      <name val="맑은 고딕"/>
      <family val="0"/>
      <charset val="1"/>
    </font>
    <font>
      <b val="true"/>
      <u val="single"/>
      <sz val="9"/>
      <color rgb="FF177A5A"/>
      <name val="맑은 고딕"/>
      <family val="2"/>
    </font>
    <font>
      <b val="true"/>
      <u val="single"/>
      <sz val="10"/>
      <color rgb="FF177A5A"/>
      <name val="맑은 고딕"/>
      <family val="2"/>
    </font>
    <font>
      <sz val="9"/>
      <color rgb="FF92400E"/>
      <name val="맑은 고딕"/>
      <family val="2"/>
    </font>
    <font>
      <sz val="9"/>
      <color rgb="FF92400E"/>
      <name val="맑은 고딕"/>
      <family val="0"/>
      <charset val="1"/>
    </font>
    <font>
      <b val="true"/>
      <sz val="9"/>
      <color rgb="FF6B7280"/>
      <name val="맑은 고딕"/>
      <family val="0"/>
      <charset val="1"/>
    </font>
    <font>
      <sz val="10"/>
      <color rgb="FF1F2937"/>
      <name val="맑은 고딕"/>
      <family val="2"/>
    </font>
    <font>
      <sz val="10"/>
      <color rgb="FF1F2937"/>
      <name val="맑은 고딕"/>
      <family val="0"/>
      <charset val="1"/>
    </font>
    <font>
      <b val="true"/>
      <sz val="10"/>
      <color rgb="FF166534"/>
      <name val="맑은 고딕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맑은 고딕"/>
      <family val="2"/>
    </font>
    <font>
      <sz val="10"/>
      <color rgb="FF166534"/>
      <name val="맑은 고딕"/>
      <family val="0"/>
      <charset val="1"/>
    </font>
    <font>
      <b val="true"/>
      <sz val="10"/>
      <color rgb="FFFFFFFF"/>
      <name val="맑은 고딕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FFF7ED"/>
        <bgColor rgb="FFF4F7F6"/>
      </patternFill>
    </fill>
    <fill>
      <patternFill patternType="solid">
        <fgColor rgb="FFECFDF5"/>
        <bgColor rgb="FFF4F7F6"/>
      </patternFill>
    </fill>
    <fill>
      <patternFill patternType="solid">
        <fgColor rgb="FF177A5A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7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7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9" fontId="17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4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6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6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6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0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30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6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30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6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30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30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2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30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2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CFDF5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92400E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78787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E5E7EB"/>
      <rgbColor rgb="FF99CCFF"/>
      <rgbColor rgb="FFFF99CC"/>
      <rgbColor rgb="FFCC99FF"/>
      <rgbColor rgb="FFFEE2E2"/>
      <rgbColor rgb="FF3B6EA8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stacked"/>
        <c:varyColors val="0"/>
        <c:ser>
          <c:idx val="0"/>
          <c:order val="0"/>
          <c:tx>
            <c:strRef>
              <c:f>대시보드!H16</c:f>
              <c:strCache>
                <c:ptCount val="1"/>
                <c:pt idx="0">
                  <c:v>사용</c:v>
                </c:pt>
              </c:strCache>
            </c:strRef>
          </c:tx>
          <c:spPr>
            <a:solidFill>
              <a:srgbClr val="177a5a"/>
            </a:solidFill>
            <a:ln w="0">
              <a:solidFill>
                <a:srgbClr val="177a5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맑은 고딕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대시보드!$E$17:$E$22</c:f>
              <c:strCache>
                <c:ptCount val="6"/>
                <c:pt idx="0">
                  <c:v>경영지원팀</c:v>
                </c:pt>
                <c:pt idx="1">
                  <c:v>인사팀</c:v>
                </c:pt>
                <c:pt idx="2">
                  <c:v>영업팀</c:v>
                </c:pt>
                <c:pt idx="3">
                  <c:v>마케팅팀</c:v>
                </c:pt>
                <c:pt idx="4">
                  <c:v>개발팀</c:v>
                </c:pt>
                <c:pt idx="5">
                  <c:v>디자인팀</c:v>
                </c:pt>
              </c:strCache>
            </c:strRef>
          </c:cat>
          <c:val>
            <c:numRef>
              <c:f>대시보드!$H$17:$H$22</c:f>
              <c:numCache>
                <c:formatCode>General\일</c:formatCode>
                <c:ptCount val="6"/>
                <c:pt idx="0">
                  <c:v>17.5</c:v>
                </c:pt>
                <c:pt idx="1">
                  <c:v>10.5</c:v>
                </c:pt>
                <c:pt idx="2">
                  <c:v>11.5</c:v>
                </c:pt>
                <c:pt idx="3">
                  <c:v>4.5</c:v>
                </c:pt>
                <c:pt idx="4">
                  <c:v>9.25</c:v>
                </c:pt>
                <c:pt idx="5">
                  <c:v>8.5</c:v>
                </c:pt>
              </c:numCache>
            </c:numRef>
          </c:val>
        </c:ser>
        <c:ser>
          <c:idx val="1"/>
          <c:order val="1"/>
          <c:tx>
            <c:strRef>
              <c:f>대시보드!I16</c:f>
              <c:strCache>
                <c:ptCount val="1"/>
                <c:pt idx="0">
                  <c:v>잔여</c:v>
                </c:pt>
              </c:strCache>
            </c:strRef>
          </c:tx>
          <c:spPr>
            <a:solidFill>
              <a:srgbClr val="b5e3c9"/>
            </a:solidFill>
            <a:ln w="0">
              <a:solidFill>
                <a:srgbClr val="b5e3c9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맑은 고딕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대시보드!$E$17:$E$22</c:f>
              <c:strCache>
                <c:ptCount val="6"/>
                <c:pt idx="0">
                  <c:v>경영지원팀</c:v>
                </c:pt>
                <c:pt idx="1">
                  <c:v>인사팀</c:v>
                </c:pt>
                <c:pt idx="2">
                  <c:v>영업팀</c:v>
                </c:pt>
                <c:pt idx="3">
                  <c:v>마케팅팀</c:v>
                </c:pt>
                <c:pt idx="4">
                  <c:v>개발팀</c:v>
                </c:pt>
                <c:pt idx="5">
                  <c:v>디자인팀</c:v>
                </c:pt>
              </c:strCache>
            </c:strRef>
          </c:cat>
          <c:val>
            <c:numRef>
              <c:f>대시보드!$I$17:$I$22</c:f>
              <c:numCache>
                <c:formatCode>General\일</c:formatCode>
                <c:ptCount val="6"/>
                <c:pt idx="0">
                  <c:v>27.5</c:v>
                </c:pt>
                <c:pt idx="1">
                  <c:v>23.5</c:v>
                </c:pt>
                <c:pt idx="2">
                  <c:v>12.5</c:v>
                </c:pt>
                <c:pt idx="3">
                  <c:v>14.5</c:v>
                </c:pt>
                <c:pt idx="4">
                  <c:v>21.75</c:v>
                </c:pt>
                <c:pt idx="5">
                  <c:v>6.5</c:v>
                </c:pt>
              </c:numCache>
            </c:numRef>
          </c:val>
        </c:ser>
        <c:gapWidth val="60"/>
        <c:overlap val="100"/>
        <c:axId val="87543547"/>
        <c:axId val="25547593"/>
      </c:barChart>
      <c:catAx>
        <c:axId val="8754354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맑은 고딕"/>
              </a:defRPr>
            </a:pPr>
          </a:p>
        </c:txPr>
        <c:crossAx val="25547593"/>
        <c:crosses val="autoZero"/>
        <c:auto val="1"/>
        <c:lblAlgn val="ctr"/>
        <c:lblOffset val="100"/>
        <c:noMultiLvlLbl val="0"/>
      </c:catAx>
      <c:valAx>
        <c:axId val="25547593"/>
        <c:scaling>
          <c:orientation val="minMax"/>
        </c:scaling>
        <c:delete val="0"/>
        <c:axPos val="l"/>
        <c:numFmt formatCode="General\일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맑은 고딕"/>
              </a:defRPr>
            </a:pPr>
          </a:p>
        </c:txPr>
        <c:crossAx val="8754354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맑은 고딕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23</xdr:row>
      <xdr:rowOff>0</xdr:rowOff>
    </xdr:from>
    <xdr:to>
      <xdr:col>9</xdr:col>
      <xdr:colOff>17280</xdr:colOff>
      <xdr:row>33</xdr:row>
      <xdr:rowOff>32400</xdr:rowOff>
    </xdr:to>
    <xdr:graphicFrame>
      <xdr:nvGraphicFramePr>
        <xdr:cNvPr id="0" name="Chart 1"/>
        <xdr:cNvGraphicFramePr/>
      </xdr:nvGraphicFramePr>
      <xdr:xfrm>
        <a:off x="5850360" y="6800760"/>
        <a:ext cx="4175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사용내역" displayName="사용내역" ref="A4:H504" headerRowCount="1" totalsRowCount="0" totalsRowShown="0">
  <autoFilter ref="A4:H504"/>
  <tableColumns count="8">
    <tableColumn id="1" name="시작일"/>
    <tableColumn id="2" name="종료일"/>
    <tableColumn id="3" name="이름"/>
    <tableColumn id="4" name="부서"/>
    <tableColumn id="5" name="휴가 구분"/>
    <tableColumn id="6" name="일수"/>
    <tableColumn id="7" name="사유·메모"/>
    <tableColumn id="8" name="확인"/>
  </tableColumns>
</table>
</file>

<file path=xl/tables/table2.xml><?xml version="1.0" encoding="utf-8"?>
<table xmlns="http://schemas.openxmlformats.org/spreadsheetml/2006/main" id="2" name="직원명부" displayName="직원명부" ref="A4:R54" headerRowCount="1" totalsRowCount="0" totalsRowShown="0">
  <autoFilter ref="A4:R54"/>
  <tableColumns count="18">
    <tableColumn id="1" name="사번"/>
    <tableColumn id="2" name="이름"/>
    <tableColumn id="3" name="부서"/>
    <tableColumn id="4" name="직급"/>
    <tableColumn id="5" name="입사일"/>
    <tableColumn id="6" name="상태"/>
    <tableColumn id="7" name="근속 기간"/>
    <tableColumn id="8" name="연차 기간 시작"/>
    <tableColumn id="9" name="연차 기간 종료"/>
    <tableColumn id="10" name="법정 연차"/>
    <tableColumn id="11" name="조정 일수"/>
    <tableColumn id="12" name="총 연차"/>
    <tableColumn id="13" name="사용"/>
    <tableColumn id="14" name="잔여"/>
    <tableColumn id="15" name="사용률"/>
    <tableColumn id="16" name="다음 갱신일"/>
    <tableColumn id="17" name="갱신 후 연차"/>
    <tableColumn id="18" name="확인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I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9" min="7" style="0" width="11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9.75" hidden="false" customHeight="true" outlineLevel="0" collapsed="false"/>
    <row r="4" customFormat="false" ht="21.75" hidden="false" customHeight="true" outlineLevel="0" collapsed="false">
      <c r="A4" s="3" t="s">
        <v>2</v>
      </c>
      <c r="B4" s="4"/>
      <c r="C4" s="4"/>
      <c r="E4" s="3" t="s">
        <v>3</v>
      </c>
      <c r="F4" s="4"/>
      <c r="G4" s="4"/>
      <c r="H4" s="4"/>
      <c r="I4" s="4"/>
    </row>
    <row r="5" customFormat="false" ht="15" hidden="false" customHeight="false" outlineLevel="0" collapsed="false">
      <c r="A5" s="5" t="s">
        <v>4</v>
      </c>
      <c r="B5" s="6" t="s">
        <v>5</v>
      </c>
      <c r="C5" s="5" t="s">
        <v>6</v>
      </c>
    </row>
    <row r="6" customFormat="false" ht="30" hidden="false" customHeight="true" outlineLevel="0" collapsed="false">
      <c r="A6" s="7" t="s">
        <v>7</v>
      </c>
      <c r="B6" s="8"/>
      <c r="C6" s="9" t="s">
        <v>8</v>
      </c>
      <c r="E6" s="10"/>
      <c r="F6" s="11" t="s">
        <v>9</v>
      </c>
      <c r="G6" s="11"/>
      <c r="H6" s="11"/>
      <c r="I6" s="11"/>
    </row>
    <row r="7" customFormat="false" ht="30" hidden="false" customHeight="true" outlineLevel="0" collapsed="false">
      <c r="A7" s="7" t="s">
        <v>10</v>
      </c>
      <c r="B7" s="12" t="n">
        <f aca="true">IF(B6="",TODAY(),B6)</f>
        <v>46323</v>
      </c>
      <c r="C7" s="9" t="s">
        <v>11</v>
      </c>
      <c r="E7" s="13"/>
      <c r="F7" s="11" t="s">
        <v>12</v>
      </c>
      <c r="G7" s="11"/>
      <c r="H7" s="11"/>
      <c r="I7" s="11"/>
    </row>
    <row r="8" customFormat="false" ht="30" hidden="false" customHeight="true" outlineLevel="0" collapsed="false">
      <c r="A8" s="7" t="s">
        <v>13</v>
      </c>
      <c r="B8" s="14" t="n">
        <f aca="false">COUNTIFS('직원 명부'!$B$5:$B$54,"&lt;&gt;",'직원 명부'!$F$5:$F$54,"&lt;&gt;퇴사")</f>
        <v>11</v>
      </c>
      <c r="C8" s="9" t="s">
        <v>14</v>
      </c>
      <c r="E8" s="15" t="s">
        <v>15</v>
      </c>
      <c r="F8" s="11" t="s">
        <v>16</v>
      </c>
      <c r="G8" s="11"/>
      <c r="H8" s="11"/>
      <c r="I8" s="11"/>
    </row>
    <row r="9" customFormat="false" ht="30" hidden="false" customHeight="true" outlineLevel="0" collapsed="false">
      <c r="A9" s="7" t="s">
        <v>17</v>
      </c>
      <c r="B9" s="16" t="n">
        <f aca="false">SUMIFS('직원 명부'!$L$5:$L$54,'직원 명부'!$F$5:$F$54,"&lt;&gt;퇴사")</f>
        <v>168</v>
      </c>
      <c r="C9" s="9" t="s">
        <v>18</v>
      </c>
      <c r="E9" s="17" t="s">
        <v>19</v>
      </c>
      <c r="F9" s="11" t="s">
        <v>20</v>
      </c>
      <c r="G9" s="11"/>
      <c r="H9" s="11"/>
      <c r="I9" s="11"/>
    </row>
    <row r="10" customFormat="false" ht="30" hidden="false" customHeight="true" outlineLevel="0" collapsed="false">
      <c r="A10" s="7" t="s">
        <v>21</v>
      </c>
      <c r="B10" s="16" t="n">
        <f aca="false">SUMIFS('직원 명부'!$M$5:$M$54,'직원 명부'!$F$5:$F$54,"&lt;&gt;퇴사")</f>
        <v>61.75</v>
      </c>
      <c r="C10" s="9" t="s">
        <v>22</v>
      </c>
      <c r="E10" s="18" t="s">
        <v>23</v>
      </c>
      <c r="F10" s="19" t="str">
        <f aca="false">HYPERLINK("https://arumsoft.com/ko/resources/excel/annual-leave-tracker-ko","단계별 사용법: arumsoft.com")</f>
        <v>단계별 사용법: arumsoft.com</v>
      </c>
      <c r="G10" s="19"/>
      <c r="H10" s="19"/>
      <c r="I10" s="19"/>
    </row>
    <row r="11" customFormat="false" ht="30" hidden="false" customHeight="true" outlineLevel="0" collapsed="false">
      <c r="A11" s="7" t="s">
        <v>24</v>
      </c>
      <c r="B11" s="16" t="n">
        <f aca="false">SUMIFS('직원 명부'!$N$5:$N$54,'직원 명부'!$F$5:$F$54,"&lt;&gt;퇴사")</f>
        <v>106.25</v>
      </c>
      <c r="C11" s="9" t="s">
        <v>25</v>
      </c>
      <c r="F11" s="20" t="str">
        <f aca="false">HYPERLINK("#점검!A1","확인 필요한 점검")</f>
        <v>확인 필요한 점검</v>
      </c>
      <c r="G11" s="21" t="n">
        <f aca="false">COUNTIF(점검!$B$5:$B$11,"확인 필요")</f>
        <v>0</v>
      </c>
      <c r="H11" s="22" t="str">
        <f aca="false">IF(G11=0,"모두 OK","점검 시트를 열어 보세요")</f>
        <v>모두 OK</v>
      </c>
      <c r="I11" s="22"/>
    </row>
    <row r="12" customFormat="false" ht="30" hidden="false" customHeight="true" outlineLevel="0" collapsed="false">
      <c r="A12" s="7" t="s">
        <v>26</v>
      </c>
      <c r="B12" s="23" t="n">
        <f aca="false">IFERROR(B10/B9,0)</f>
        <v>0.367559523809524</v>
      </c>
      <c r="C12" s="9" t="s">
        <v>27</v>
      </c>
      <c r="E12" s="24" t="s">
        <v>28</v>
      </c>
      <c r="F12" s="24"/>
      <c r="G12" s="24"/>
      <c r="H12" s="24"/>
      <c r="I12" s="24"/>
    </row>
    <row r="13" customFormat="false" ht="30" hidden="false" customHeight="true" outlineLevel="0" collapsed="false">
      <c r="A13" s="7" t="s">
        <v>29</v>
      </c>
      <c r="B13" s="14" t="n">
        <f aca="false">COUNTIFS('직원 명부'!$N$5:$N$54,"&gt;=10",'직원 명부'!$F$5:$F$54,"&lt;&gt;퇴사")</f>
        <v>6</v>
      </c>
      <c r="C13" s="9" t="s">
        <v>30</v>
      </c>
      <c r="E13" s="24"/>
      <c r="F13" s="24"/>
      <c r="G13" s="24"/>
      <c r="H13" s="24"/>
      <c r="I13" s="24"/>
    </row>
    <row r="15" customFormat="false" ht="21.75" hidden="false" customHeight="true" outlineLevel="0" collapsed="false">
      <c r="A15" s="3" t="s">
        <v>31</v>
      </c>
      <c r="B15" s="4"/>
      <c r="C15" s="4"/>
      <c r="E15" s="3" t="s">
        <v>32</v>
      </c>
      <c r="F15" s="4"/>
      <c r="G15" s="4"/>
      <c r="H15" s="4"/>
      <c r="I15" s="4"/>
    </row>
    <row r="16" customFormat="false" ht="15" hidden="false" customHeight="false" outlineLevel="0" collapsed="false">
      <c r="A16" s="25" t="s">
        <v>33</v>
      </c>
      <c r="B16" s="25" t="s">
        <v>34</v>
      </c>
      <c r="C16" s="25"/>
      <c r="E16" s="5" t="s">
        <v>35</v>
      </c>
      <c r="F16" s="5"/>
      <c r="G16" s="6" t="s">
        <v>36</v>
      </c>
      <c r="H16" s="6" t="s">
        <v>37</v>
      </c>
      <c r="I16" s="6" t="s">
        <v>38</v>
      </c>
    </row>
    <row r="17" customFormat="false" ht="21" hidden="false" customHeight="true" outlineLevel="0" collapsed="false">
      <c r="A17" s="26" t="str">
        <f aca="false">HYPERLINK("#'직원 명부'!A1","직원 명부")</f>
        <v>직원 명부</v>
      </c>
      <c r="B17" s="27" t="s">
        <v>39</v>
      </c>
      <c r="C17" s="27"/>
      <c r="E17" s="27" t="str">
        <f aca="false">IF(목록!$B$5="","",목록!$B$5)</f>
        <v>경영지원팀</v>
      </c>
      <c r="F17" s="27"/>
      <c r="G17" s="28" t="n">
        <f aca="false">IF($E17="","",SUMIFS('직원 명부'!$L$5:$L$54,'직원 명부'!$C$5:$C$54,$E17,'직원 명부'!$F$5:$F$54,"&lt;&gt;퇴사"))</f>
        <v>45</v>
      </c>
      <c r="H17" s="28" t="n">
        <f aca="false">IF($E17="","",SUMIFS('직원 명부'!$M$5:$M$54,'직원 명부'!$C$5:$C$54,$E17,'직원 명부'!$F$5:$F$54,"&lt;&gt;퇴사"))</f>
        <v>17.5</v>
      </c>
      <c r="I17" s="28" t="n">
        <f aca="false">IF($E17="","",SUMIFS('직원 명부'!$N$5:$N$54,'직원 명부'!$C$5:$C$54,$E17,'직원 명부'!$F$5:$F$54,"&lt;&gt;퇴사"))</f>
        <v>27.5</v>
      </c>
    </row>
    <row r="18" customFormat="false" ht="21" hidden="false" customHeight="true" outlineLevel="0" collapsed="false">
      <c r="A18" s="26" t="str">
        <f aca="false">HYPERLINK("#'사용 내역'!A1","사용 내역")</f>
        <v>사용 내역</v>
      </c>
      <c r="B18" s="27" t="s">
        <v>40</v>
      </c>
      <c r="C18" s="27"/>
      <c r="E18" s="27" t="str">
        <f aca="false">IF(목록!$B$6="","",목록!$B$6)</f>
        <v>인사팀</v>
      </c>
      <c r="F18" s="27"/>
      <c r="G18" s="28" t="n">
        <f aca="false">IF($E18="","",SUMIFS('직원 명부'!$L$5:$L$54,'직원 명부'!$C$5:$C$54,$E18,'직원 명부'!$F$5:$F$54,"&lt;&gt;퇴사"))</f>
        <v>34</v>
      </c>
      <c r="H18" s="28" t="n">
        <f aca="false">IF($E18="","",SUMIFS('직원 명부'!$M$5:$M$54,'직원 명부'!$C$5:$C$54,$E18,'직원 명부'!$F$5:$F$54,"&lt;&gt;퇴사"))</f>
        <v>10.5</v>
      </c>
      <c r="I18" s="28" t="n">
        <f aca="false">IF($E18="","",SUMIFS('직원 명부'!$N$5:$N$54,'직원 명부'!$C$5:$C$54,$E18,'직원 명부'!$F$5:$F$54,"&lt;&gt;퇴사"))</f>
        <v>23.5</v>
      </c>
    </row>
    <row r="19" customFormat="false" ht="21" hidden="false" customHeight="true" outlineLevel="0" collapsed="false">
      <c r="A19" s="26" t="str">
        <f aca="false">HYPERLINK("#'계산 기준'!A1","계산 기준")</f>
        <v>계산 기준</v>
      </c>
      <c r="B19" s="27" t="s">
        <v>41</v>
      </c>
      <c r="C19" s="27"/>
      <c r="E19" s="27" t="str">
        <f aca="false">IF(목록!$B$7="","",목록!$B$7)</f>
        <v>영업팀</v>
      </c>
      <c r="F19" s="27"/>
      <c r="G19" s="28" t="n">
        <f aca="false">IF($E19="","",SUMIFS('직원 명부'!$L$5:$L$54,'직원 명부'!$C$5:$C$54,$E19,'직원 명부'!$F$5:$F$54,"&lt;&gt;퇴사"))</f>
        <v>24</v>
      </c>
      <c r="H19" s="28" t="n">
        <f aca="false">IF($E19="","",SUMIFS('직원 명부'!$M$5:$M$54,'직원 명부'!$C$5:$C$54,$E19,'직원 명부'!$F$5:$F$54,"&lt;&gt;퇴사"))</f>
        <v>11.5</v>
      </c>
      <c r="I19" s="28" t="n">
        <f aca="false">IF($E19="","",SUMIFS('직원 명부'!$N$5:$N$54,'직원 명부'!$C$5:$C$54,$E19,'직원 명부'!$F$5:$F$54,"&lt;&gt;퇴사"))</f>
        <v>12.5</v>
      </c>
    </row>
    <row r="20" customFormat="false" ht="21" hidden="false" customHeight="true" outlineLevel="0" collapsed="false">
      <c r="A20" s="26" t="str">
        <f aca="false">HYPERLINK("#'목록'!A1","목록")</f>
        <v>목록</v>
      </c>
      <c r="B20" s="27" t="s">
        <v>42</v>
      </c>
      <c r="C20" s="27"/>
      <c r="E20" s="27" t="str">
        <f aca="false">IF(목록!$B$8="","",목록!$B$8)</f>
        <v>마케팅팀</v>
      </c>
      <c r="F20" s="27"/>
      <c r="G20" s="28" t="n">
        <f aca="false">IF($E20="","",SUMIFS('직원 명부'!$L$5:$L$54,'직원 명부'!$C$5:$C$54,$E20,'직원 명부'!$F$5:$F$54,"&lt;&gt;퇴사"))</f>
        <v>19</v>
      </c>
      <c r="H20" s="28" t="n">
        <f aca="false">IF($E20="","",SUMIFS('직원 명부'!$M$5:$M$54,'직원 명부'!$C$5:$C$54,$E20,'직원 명부'!$F$5:$F$54,"&lt;&gt;퇴사"))</f>
        <v>4.5</v>
      </c>
      <c r="I20" s="28" t="n">
        <f aca="false">IF($E20="","",SUMIFS('직원 명부'!$N$5:$N$54,'직원 명부'!$C$5:$C$54,$E20,'직원 명부'!$F$5:$F$54,"&lt;&gt;퇴사"))</f>
        <v>14.5</v>
      </c>
    </row>
    <row r="21" customFormat="false" ht="21" hidden="false" customHeight="true" outlineLevel="0" collapsed="false">
      <c r="A21" s="26" t="str">
        <f aca="false">HYPERLINK("#'점검'!A1","점검")</f>
        <v>점검</v>
      </c>
      <c r="B21" s="27" t="s">
        <v>43</v>
      </c>
      <c r="C21" s="27"/>
      <c r="E21" s="27" t="str">
        <f aca="false">IF(목록!$B$9="","",목록!$B$9)</f>
        <v>개발팀</v>
      </c>
      <c r="F21" s="27"/>
      <c r="G21" s="28" t="n">
        <f aca="false">IF($E21="","",SUMIFS('직원 명부'!$L$5:$L$54,'직원 명부'!$C$5:$C$54,$E21,'직원 명부'!$F$5:$F$54,"&lt;&gt;퇴사"))</f>
        <v>31</v>
      </c>
      <c r="H21" s="28" t="n">
        <f aca="false">IF($E21="","",SUMIFS('직원 명부'!$M$5:$M$54,'직원 명부'!$C$5:$C$54,$E21,'직원 명부'!$F$5:$F$54,"&lt;&gt;퇴사"))</f>
        <v>9.25</v>
      </c>
      <c r="I21" s="28" t="n">
        <f aca="false">IF($E21="","",SUMIFS('직원 명부'!$N$5:$N$54,'직원 명부'!$C$5:$C$54,$E21,'직원 명부'!$F$5:$F$54,"&lt;&gt;퇴사"))</f>
        <v>21.75</v>
      </c>
    </row>
    <row r="22" customFormat="false" ht="15" hidden="false" customHeight="false" outlineLevel="0" collapsed="false">
      <c r="E22" s="27" t="str">
        <f aca="false">IF(목록!$B$10="","",목록!$B$10)</f>
        <v>디자인팀</v>
      </c>
      <c r="F22" s="27"/>
      <c r="G22" s="28" t="n">
        <f aca="false">IF($E22="","",SUMIFS('직원 명부'!$L$5:$L$54,'직원 명부'!$C$5:$C$54,$E22,'직원 명부'!$F$5:$F$54,"&lt;&gt;퇴사"))</f>
        <v>15</v>
      </c>
      <c r="H22" s="28" t="n">
        <f aca="false">IF($E22="","",SUMIFS('직원 명부'!$M$5:$M$54,'직원 명부'!$C$5:$C$54,$E22,'직원 명부'!$F$5:$F$54,"&lt;&gt;퇴사"))</f>
        <v>8.5</v>
      </c>
      <c r="I22" s="28" t="n">
        <f aca="false">IF($E22="","",SUMIFS('직원 명부'!$N$5:$N$54,'직원 명부'!$C$5:$C$54,$E22,'직원 명부'!$F$5:$F$54,"&lt;&gt;퇴사"))</f>
        <v>6.5</v>
      </c>
    </row>
    <row r="23" customFormat="false" ht="21.75" hidden="false" customHeight="true" outlineLevel="0" collapsed="false">
      <c r="A23" s="3" t="s">
        <v>44</v>
      </c>
      <c r="B23" s="4"/>
      <c r="C23" s="4"/>
    </row>
    <row r="24" customFormat="false" ht="30" hidden="false" customHeight="true" outlineLevel="0" collapsed="false">
      <c r="A24" s="29" t="s">
        <v>45</v>
      </c>
      <c r="B24" s="29"/>
      <c r="C24" s="29"/>
    </row>
    <row r="25" customFormat="false" ht="30" hidden="false" customHeight="true" outlineLevel="0" collapsed="false">
      <c r="A25" s="29" t="s">
        <v>46</v>
      </c>
      <c r="B25" s="29"/>
      <c r="C25" s="29"/>
    </row>
    <row r="26" customFormat="false" ht="30" hidden="false" customHeight="true" outlineLevel="0" collapsed="false">
      <c r="A26" s="29" t="s">
        <v>47</v>
      </c>
      <c r="B26" s="29"/>
      <c r="C26" s="29"/>
    </row>
    <row r="27" customFormat="false" ht="30" hidden="false" customHeight="true" outlineLevel="0" collapsed="false">
      <c r="A27" s="29" t="s">
        <v>48</v>
      </c>
      <c r="B27" s="29"/>
      <c r="C27" s="29"/>
    </row>
  </sheetData>
  <mergeCells count="26">
    <mergeCell ref="A1:I1"/>
    <mergeCell ref="A2:I2"/>
    <mergeCell ref="F6:I6"/>
    <mergeCell ref="F7:I7"/>
    <mergeCell ref="F8:I8"/>
    <mergeCell ref="F9:I9"/>
    <mergeCell ref="F10:I10"/>
    <mergeCell ref="H11:I11"/>
    <mergeCell ref="E12:I1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E22:F22"/>
    <mergeCell ref="A24:C24"/>
    <mergeCell ref="A25:C25"/>
    <mergeCell ref="A26:C26"/>
    <mergeCell ref="A27:C27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R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8"/>
    <col collapsed="false" customWidth="true" hidden="false" outlineLevel="0" max="9" min="7" style="0" width="12"/>
    <col collapsed="false" customWidth="true" hidden="false" outlineLevel="0" max="12" min="10" style="0" width="9"/>
    <col collapsed="false" customWidth="true" hidden="false" outlineLevel="0" max="15" min="13" style="0" width="8"/>
    <col collapsed="false" customWidth="true" hidden="false" outlineLevel="0" max="16" min="16" style="0" width="12"/>
    <col collapsed="false" customWidth="true" hidden="false" outlineLevel="0" max="17" min="17" style="0" width="9"/>
    <col collapsed="false" customWidth="true" hidden="false" outlineLevel="0" max="18" min="18" style="0" width="11"/>
  </cols>
  <sheetData>
    <row r="1" customFormat="false" ht="33.75" hidden="false" customHeight="true" outlineLevel="0" collapsed="false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21.75" hidden="false" customHeight="true" outlineLevel="0" collapsed="false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Format="false" ht="9.75" hidden="false" customHeight="true" outlineLevel="0" collapsed="false"/>
    <row r="4" customFormat="false" ht="30" hidden="false" customHeight="true" outlineLevel="0" collapsed="false">
      <c r="A4" s="30" t="s">
        <v>51</v>
      </c>
      <c r="B4" s="30" t="s">
        <v>52</v>
      </c>
      <c r="C4" s="30" t="s">
        <v>35</v>
      </c>
      <c r="D4" s="30" t="s">
        <v>53</v>
      </c>
      <c r="E4" s="30" t="s">
        <v>54</v>
      </c>
      <c r="F4" s="30" t="s">
        <v>55</v>
      </c>
      <c r="G4" s="30" t="s">
        <v>56</v>
      </c>
      <c r="H4" s="30" t="s">
        <v>57</v>
      </c>
      <c r="I4" s="30" t="s">
        <v>58</v>
      </c>
      <c r="J4" s="31" t="s">
        <v>59</v>
      </c>
      <c r="K4" s="31" t="s">
        <v>60</v>
      </c>
      <c r="L4" s="31" t="s">
        <v>61</v>
      </c>
      <c r="M4" s="31" t="s">
        <v>37</v>
      </c>
      <c r="N4" s="31" t="s">
        <v>38</v>
      </c>
      <c r="O4" s="31" t="s">
        <v>62</v>
      </c>
      <c r="P4" s="30" t="s">
        <v>63</v>
      </c>
      <c r="Q4" s="31" t="s">
        <v>64</v>
      </c>
      <c r="R4" s="30" t="s">
        <v>65</v>
      </c>
    </row>
    <row r="5" customFormat="false" ht="18.75" hidden="false" customHeight="true" outlineLevel="0" collapsed="false">
      <c r="A5" s="32" t="s">
        <v>66</v>
      </c>
      <c r="B5" s="33" t="s">
        <v>67</v>
      </c>
      <c r="C5" s="33" t="s">
        <v>68</v>
      </c>
      <c r="D5" s="33" t="s">
        <v>69</v>
      </c>
      <c r="E5" s="34" t="n">
        <v>42065</v>
      </c>
      <c r="F5" s="33" t="s">
        <v>70</v>
      </c>
      <c r="G5" s="35" t="str">
        <f aca="false">IF(OR($B5="",$E5=""),"",IF($E5&gt;대시보드!$B$7,"입사 전",IF(DATEDIF($E5,대시보드!$B$7,"Y")=0,"",DATEDIF($E5,대시보드!$B$7,"Y")&amp;"년 ")&amp;DATEDIF($E5,대시보드!$B$7,"YM")&amp;"개월"))</f>
        <v>11년 7개월</v>
      </c>
      <c r="H5" s="36" t="n">
        <f aca="false">IF(OR($B5="",$E5=""),"",IF($E5&gt;대시보드!$B$7,$E5,EDATE($E5,12*DATEDIF($E5,대시보드!$B$7,"Y"))))</f>
        <v>46083</v>
      </c>
      <c r="I5" s="36" t="n">
        <f aca="false">IF(H5="","",EDATE(H5,12)-1)</f>
        <v>46447</v>
      </c>
      <c r="J5" s="37" t="n">
        <f aca="false">IF(OR($B5="",$E5=""),"",IF($E5&gt;대시보드!$B$7,0,IF(DATEDIF($E5,대시보드!$B$7,"Y")=0,MIN(11,DATEDIF($E5,대시보드!$B$7,"M")),MIN(25,15+INT((DATEDIF($E5,대시보드!$B$7,"Y")-1)/2)))))</f>
        <v>20</v>
      </c>
      <c r="K5" s="38"/>
      <c r="L5" s="37" t="n">
        <f aca="false">IF(J5="","",J5+N(K5))</f>
        <v>20</v>
      </c>
      <c r="M5" s="37" t="n">
        <f aca="false">IF(L5="","",SUMIFS('사용 내역'!$F$5:$F$504,'사용 내역'!$C$5:$C$504,$B5,'사용 내역'!$A$5:$A$504,"&gt;="&amp;H5,'사용 내역'!$A$5:$A$504,"&lt;="&amp;I5))</f>
        <v>8.5</v>
      </c>
      <c r="N5" s="37" t="n">
        <f aca="false">IF(L5="","",L5-M5)</f>
        <v>11.5</v>
      </c>
      <c r="O5" s="39" t="n">
        <f aca="false">IF(L5="","",IF(L5&lt;=0,0,M5/L5))</f>
        <v>0.425</v>
      </c>
      <c r="P5" s="36" t="n">
        <f aca="false">IF(I5="","",I5+1)</f>
        <v>46448</v>
      </c>
      <c r="Q5" s="37" t="n">
        <f aca="false">IF(OR($B5="",$E5=""),"",IF($E5&gt;대시보드!$B$7,11,MIN(25,15+INT(DATEDIF($E5,대시보드!$B$7,"Y")/2))))</f>
        <v>20</v>
      </c>
      <c r="R5" s="40" t="str">
        <f aca="false">IF($B5="","",IF($E5="","입사일 없음",IF($E5&gt;대시보드!$B$7,"입사 예정",IF(N5&lt;0,"초과 사용",IF($F5="퇴사","퇴사","OK")))))</f>
        <v>OK</v>
      </c>
    </row>
    <row r="6" customFormat="false" ht="18.75" hidden="false" customHeight="true" outlineLevel="0" collapsed="false">
      <c r="A6" s="32" t="s">
        <v>71</v>
      </c>
      <c r="B6" s="33" t="s">
        <v>72</v>
      </c>
      <c r="C6" s="33" t="s">
        <v>73</v>
      </c>
      <c r="D6" s="33" t="s">
        <v>74</v>
      </c>
      <c r="E6" s="34" t="n">
        <v>43297</v>
      </c>
      <c r="F6" s="33" t="s">
        <v>70</v>
      </c>
      <c r="G6" s="35" t="str">
        <f aca="false">IF(OR($B6="",$E6=""),"",IF($E6&gt;대시보드!$B$7,"입사 전",IF(DATEDIF($E6,대시보드!$B$7,"Y")=0,"",DATEDIF($E6,대시보드!$B$7,"Y")&amp;"년 ")&amp;DATEDIF($E6,대시보드!$B$7,"YM")&amp;"개월"))</f>
        <v>8년 3개월</v>
      </c>
      <c r="H6" s="36" t="n">
        <f aca="false">IF(OR($B6="",$E6=""),"",IF($E6&gt;대시보드!$B$7,$E6,EDATE($E6,12*DATEDIF($E6,대시보드!$B$7,"Y"))))</f>
        <v>46219</v>
      </c>
      <c r="I6" s="36" t="n">
        <f aca="false">IF(H6="","",EDATE(H6,12)-1)</f>
        <v>46583</v>
      </c>
      <c r="J6" s="37" t="n">
        <f aca="false">IF(OR($B6="",$E6=""),"",IF($E6&gt;대시보드!$B$7,0,IF(DATEDIF($E6,대시보드!$B$7,"Y")=0,MIN(11,DATEDIF($E6,대시보드!$B$7,"M")),MIN(25,15+INT((DATEDIF($E6,대시보드!$B$7,"Y")-1)/2)))))</f>
        <v>18</v>
      </c>
      <c r="K6" s="38"/>
      <c r="L6" s="37" t="n">
        <f aca="false">IF(J6="","",J6+N(K6))</f>
        <v>18</v>
      </c>
      <c r="M6" s="37" t="n">
        <f aca="false">IF(L6="","",SUMIFS('사용 내역'!$F$5:$F$504,'사용 내역'!$C$5:$C$504,$B6,'사용 내역'!$A$5:$A$504,"&gt;="&amp;H6,'사용 내역'!$A$5:$A$504,"&lt;="&amp;I6))</f>
        <v>5.5</v>
      </c>
      <c r="N6" s="37" t="n">
        <f aca="false">IF(L6="","",L6-M6)</f>
        <v>12.5</v>
      </c>
      <c r="O6" s="39" t="n">
        <f aca="false">IF(L6="","",IF(L6&lt;=0,0,M6/L6))</f>
        <v>0.305555555555556</v>
      </c>
      <c r="P6" s="36" t="n">
        <f aca="false">IF(I6="","",I6+1)</f>
        <v>46584</v>
      </c>
      <c r="Q6" s="37" t="n">
        <f aca="false">IF(OR($B6="",$E6=""),"",IF($E6&gt;대시보드!$B$7,11,MIN(25,15+INT(DATEDIF($E6,대시보드!$B$7,"Y")/2))))</f>
        <v>19</v>
      </c>
      <c r="R6" s="40" t="str">
        <f aca="false">IF($B6="","",IF($E6="","입사일 없음",IF($E6&gt;대시보드!$B$7,"입사 예정",IF(N6&lt;0,"초과 사용",IF($F6="퇴사","퇴사","OK")))))</f>
        <v>OK</v>
      </c>
    </row>
    <row r="7" customFormat="false" ht="18.75" hidden="false" customHeight="true" outlineLevel="0" collapsed="false">
      <c r="A7" s="32" t="s">
        <v>75</v>
      </c>
      <c r="B7" s="33" t="s">
        <v>76</v>
      </c>
      <c r="C7" s="33" t="s">
        <v>77</v>
      </c>
      <c r="D7" s="33" t="s">
        <v>78</v>
      </c>
      <c r="E7" s="34" t="n">
        <v>43836</v>
      </c>
      <c r="F7" s="33" t="s">
        <v>70</v>
      </c>
      <c r="G7" s="35" t="str">
        <f aca="false">IF(OR($B7="",$E7=""),"",IF($E7&gt;대시보드!$B$7,"입사 전",IF(DATEDIF($E7,대시보드!$B$7,"Y")=0,"",DATEDIF($E7,대시보드!$B$7,"Y")&amp;"년 ")&amp;DATEDIF($E7,대시보드!$B$7,"YM")&amp;"개월"))</f>
        <v>6년 9개월</v>
      </c>
      <c r="H7" s="36" t="n">
        <f aca="false">IF(OR($B7="",$E7=""),"",IF($E7&gt;대시보드!$B$7,$E7,EDATE($E7,12*DATEDIF($E7,대시보드!$B$7,"Y"))))</f>
        <v>46028</v>
      </c>
      <c r="I7" s="36" t="n">
        <f aca="false">IF(H7="","",EDATE(H7,12)-1)</f>
        <v>46392</v>
      </c>
      <c r="J7" s="37" t="n">
        <f aca="false">IF(OR($B7="",$E7=""),"",IF($E7&gt;대시보드!$B$7,0,IF(DATEDIF($E7,대시보드!$B$7,"Y")=0,MIN(11,DATEDIF($E7,대시보드!$B$7,"M")),MIN(25,15+INT((DATEDIF($E7,대시보드!$B$7,"Y")-1)/2)))))</f>
        <v>17</v>
      </c>
      <c r="K7" s="38"/>
      <c r="L7" s="37" t="n">
        <f aca="false">IF(J7="","",J7+N(K7))</f>
        <v>17</v>
      </c>
      <c r="M7" s="37" t="n">
        <f aca="false">IF(L7="","",SUMIFS('사용 내역'!$F$5:$F$504,'사용 내역'!$C$5:$C$504,$B7,'사용 내역'!$A$5:$A$504,"&gt;="&amp;H7,'사용 내역'!$A$5:$A$504,"&lt;="&amp;I7))</f>
        <v>8</v>
      </c>
      <c r="N7" s="37" t="n">
        <f aca="false">IF(L7="","",L7-M7)</f>
        <v>9</v>
      </c>
      <c r="O7" s="39" t="n">
        <f aca="false">IF(L7="","",IF(L7&lt;=0,0,M7/L7))</f>
        <v>0.470588235294118</v>
      </c>
      <c r="P7" s="36" t="n">
        <f aca="false">IF(I7="","",I7+1)</f>
        <v>46393</v>
      </c>
      <c r="Q7" s="37" t="n">
        <f aca="false">IF(OR($B7="",$E7=""),"",IF($E7&gt;대시보드!$B$7,11,MIN(25,15+INT(DATEDIF($E7,대시보드!$B$7,"Y")/2))))</f>
        <v>18</v>
      </c>
      <c r="R7" s="40" t="str">
        <f aca="false">IF($B7="","",IF($E7="","입사일 없음",IF($E7&gt;대시보드!$B$7,"입사 예정",IF(N7&lt;0,"초과 사용",IF($F7="퇴사","퇴사","OK")))))</f>
        <v>OK</v>
      </c>
    </row>
    <row r="8" customFormat="false" ht="18.75" hidden="false" customHeight="true" outlineLevel="0" collapsed="false">
      <c r="A8" s="32" t="s">
        <v>79</v>
      </c>
      <c r="B8" s="33" t="s">
        <v>80</v>
      </c>
      <c r="C8" s="33" t="s">
        <v>81</v>
      </c>
      <c r="D8" s="33" t="s">
        <v>78</v>
      </c>
      <c r="E8" s="34" t="n">
        <v>44440</v>
      </c>
      <c r="F8" s="33" t="s">
        <v>70</v>
      </c>
      <c r="G8" s="35" t="str">
        <f aca="false">IF(OR($B8="",$E8=""),"",IF($E8&gt;대시보드!$B$7,"입사 전",IF(DATEDIF($E8,대시보드!$B$7,"Y")=0,"",DATEDIF($E8,대시보드!$B$7,"Y")&amp;"년 ")&amp;DATEDIF($E8,대시보드!$B$7,"YM")&amp;"개월"))</f>
        <v>5년 1개월</v>
      </c>
      <c r="H8" s="36" t="n">
        <f aca="false">IF(OR($B8="",$E8=""),"",IF($E8&gt;대시보드!$B$7,$E8,EDATE($E8,12*DATEDIF($E8,대시보드!$B$7,"Y"))))</f>
        <v>46266</v>
      </c>
      <c r="I8" s="36" t="n">
        <f aca="false">IF(H8="","",EDATE(H8,12)-1)</f>
        <v>46630</v>
      </c>
      <c r="J8" s="37" t="n">
        <f aca="false">IF(OR($B8="",$E8=""),"",IF($E8&gt;대시보드!$B$7,0,IF(DATEDIF($E8,대시보드!$B$7,"Y")=0,MIN(11,DATEDIF($E8,대시보드!$B$7,"M")),MIN(25,15+INT((DATEDIF($E8,대시보드!$B$7,"Y")-1)/2)))))</f>
        <v>17</v>
      </c>
      <c r="K8" s="38"/>
      <c r="L8" s="37" t="n">
        <f aca="false">IF(J8="","",J8+N(K8))</f>
        <v>17</v>
      </c>
      <c r="M8" s="37" t="n">
        <f aca="false">IF(L8="","",SUMIFS('사용 내역'!$F$5:$F$504,'사용 내역'!$C$5:$C$504,$B8,'사용 내역'!$A$5:$A$504,"&gt;="&amp;H8,'사용 내역'!$A$5:$A$504,"&lt;="&amp;I8))</f>
        <v>3.5</v>
      </c>
      <c r="N8" s="37" t="n">
        <f aca="false">IF(L8="","",L8-M8)</f>
        <v>13.5</v>
      </c>
      <c r="O8" s="39" t="n">
        <f aca="false">IF(L8="","",IF(L8&lt;=0,0,M8/L8))</f>
        <v>0.205882352941176</v>
      </c>
      <c r="P8" s="36" t="n">
        <f aca="false">IF(I8="","",I8+1)</f>
        <v>46631</v>
      </c>
      <c r="Q8" s="37" t="n">
        <f aca="false">IF(OR($B8="",$E8=""),"",IF($E8&gt;대시보드!$B$7,11,MIN(25,15+INT(DATEDIF($E8,대시보드!$B$7,"Y")/2))))</f>
        <v>17</v>
      </c>
      <c r="R8" s="40" t="str">
        <f aca="false">IF($B8="","",IF($E8="","입사일 없음",IF($E8&gt;대시보드!$B$7,"입사 예정",IF(N8&lt;0,"초과 사용",IF($F8="퇴사","퇴사","OK")))))</f>
        <v>OK</v>
      </c>
    </row>
    <row r="9" customFormat="false" ht="18.75" hidden="false" customHeight="true" outlineLevel="0" collapsed="false">
      <c r="A9" s="32" t="s">
        <v>82</v>
      </c>
      <c r="B9" s="33" t="s">
        <v>83</v>
      </c>
      <c r="C9" s="33" t="s">
        <v>84</v>
      </c>
      <c r="D9" s="33" t="s">
        <v>85</v>
      </c>
      <c r="E9" s="34" t="n">
        <v>45019</v>
      </c>
      <c r="F9" s="33" t="s">
        <v>70</v>
      </c>
      <c r="G9" s="35" t="str">
        <f aca="false">IF(OR($B9="",$E9=""),"",IF($E9&gt;대시보드!$B$7,"입사 전",IF(DATEDIF($E9,대시보드!$B$7,"Y")=0,"",DATEDIF($E9,대시보드!$B$7,"Y")&amp;"년 ")&amp;DATEDIF($E9,대시보드!$B$7,"YM")&amp;"개월"))</f>
        <v>3년 6개월</v>
      </c>
      <c r="H9" s="36" t="n">
        <f aca="false">IF(OR($B9="",$E9=""),"",IF($E9&gt;대시보드!$B$7,$E9,EDATE($E9,12*DATEDIF($E9,대시보드!$B$7,"Y"))))</f>
        <v>46115</v>
      </c>
      <c r="I9" s="36" t="n">
        <f aca="false">IF(H9="","",EDATE(H9,12)-1)</f>
        <v>46479</v>
      </c>
      <c r="J9" s="37" t="n">
        <f aca="false">IF(OR($B9="",$E9=""),"",IF($E9&gt;대시보드!$B$7,0,IF(DATEDIF($E9,대시보드!$B$7,"Y")=0,MIN(11,DATEDIF($E9,대시보드!$B$7,"M")),MIN(25,15+INT((DATEDIF($E9,대시보드!$B$7,"Y")-1)/2)))))</f>
        <v>16</v>
      </c>
      <c r="K9" s="38"/>
      <c r="L9" s="37" t="n">
        <f aca="false">IF(J9="","",J9+N(K9))</f>
        <v>16</v>
      </c>
      <c r="M9" s="37" t="n">
        <f aca="false">IF(L9="","",SUMIFS('사용 내역'!$F$5:$F$504,'사용 내역'!$C$5:$C$504,$B9,'사용 내역'!$A$5:$A$504,"&gt;="&amp;H9,'사용 내역'!$A$5:$A$504,"&lt;="&amp;I9))</f>
        <v>6.25</v>
      </c>
      <c r="N9" s="37" t="n">
        <f aca="false">IF(L9="","",L9-M9)</f>
        <v>9.75</v>
      </c>
      <c r="O9" s="39" t="n">
        <f aca="false">IF(L9="","",IF(L9&lt;=0,0,M9/L9))</f>
        <v>0.390625</v>
      </c>
      <c r="P9" s="36" t="n">
        <f aca="false">IF(I9="","",I9+1)</f>
        <v>46480</v>
      </c>
      <c r="Q9" s="37" t="n">
        <f aca="false">IF(OR($B9="",$E9=""),"",IF($E9&gt;대시보드!$B$7,11,MIN(25,15+INT(DATEDIF($E9,대시보드!$B$7,"Y")/2))))</f>
        <v>16</v>
      </c>
      <c r="R9" s="40" t="str">
        <f aca="false">IF($B9="","",IF($E9="","입사일 없음",IF($E9&gt;대시보드!$B$7,"입사 예정",IF(N9&lt;0,"초과 사용",IF($F9="퇴사","퇴사","OK")))))</f>
        <v>OK</v>
      </c>
    </row>
    <row r="10" customFormat="false" ht="18.75" hidden="false" customHeight="true" outlineLevel="0" collapsed="false">
      <c r="A10" s="32" t="s">
        <v>86</v>
      </c>
      <c r="B10" s="33" t="s">
        <v>87</v>
      </c>
      <c r="C10" s="33" t="s">
        <v>88</v>
      </c>
      <c r="D10" s="33" t="s">
        <v>85</v>
      </c>
      <c r="E10" s="34" t="n">
        <v>45341</v>
      </c>
      <c r="F10" s="33" t="s">
        <v>70</v>
      </c>
      <c r="G10" s="35" t="str">
        <f aca="false">IF(OR($B10="",$E10=""),"",IF($E10&gt;대시보드!$B$7,"입사 전",IF(DATEDIF($E10,대시보드!$B$7,"Y")=0,"",DATEDIF($E10,대시보드!$B$7,"Y")&amp;"년 ")&amp;DATEDIF($E10,대시보드!$B$7,"YM")&amp;"개월"))</f>
        <v>2년 8개월</v>
      </c>
      <c r="H10" s="36" t="n">
        <f aca="false">IF(OR($B10="",$E10=""),"",IF($E10&gt;대시보드!$B$7,$E10,EDATE($E10,12*DATEDIF($E10,대시보드!$B$7,"Y"))))</f>
        <v>46072</v>
      </c>
      <c r="I10" s="36" t="n">
        <f aca="false">IF(H10="","",EDATE(H10,12)-1)</f>
        <v>46436</v>
      </c>
      <c r="J10" s="37" t="n">
        <f aca="false">IF(OR($B10="",$E10=""),"",IF($E10&gt;대시보드!$B$7,0,IF(DATEDIF($E10,대시보드!$B$7,"Y")=0,MIN(11,DATEDIF($E10,대시보드!$B$7,"M")),MIN(25,15+INT((DATEDIF($E10,대시보드!$B$7,"Y")-1)/2)))))</f>
        <v>15</v>
      </c>
      <c r="K10" s="38"/>
      <c r="L10" s="37" t="n">
        <f aca="false">IF(J10="","",J10+N(K10))</f>
        <v>15</v>
      </c>
      <c r="M10" s="37" t="n">
        <f aca="false">IF(L10="","",SUMIFS('사용 내역'!$F$5:$F$504,'사용 내역'!$C$5:$C$504,$B10,'사용 내역'!$A$5:$A$504,"&gt;="&amp;H10,'사용 내역'!$A$5:$A$504,"&lt;="&amp;I10))</f>
        <v>8.5</v>
      </c>
      <c r="N10" s="37" t="n">
        <f aca="false">IF(L10="","",L10-M10)</f>
        <v>6.5</v>
      </c>
      <c r="O10" s="39" t="n">
        <f aca="false">IF(L10="","",IF(L10&lt;=0,0,M10/L10))</f>
        <v>0.566666666666667</v>
      </c>
      <c r="P10" s="36" t="n">
        <f aca="false">IF(I10="","",I10+1)</f>
        <v>46437</v>
      </c>
      <c r="Q10" s="37" t="n">
        <f aca="false">IF(OR($B10="",$E10=""),"",IF($E10&gt;대시보드!$B$7,11,MIN(25,15+INT(DATEDIF($E10,대시보드!$B$7,"Y")/2))))</f>
        <v>16</v>
      </c>
      <c r="R10" s="40" t="str">
        <f aca="false">IF($B10="","",IF($E10="","입사일 없음",IF($E10&gt;대시보드!$B$7,"입사 예정",IF(N10&lt;0,"초과 사용",IF($F10="퇴사","퇴사","OK")))))</f>
        <v>OK</v>
      </c>
    </row>
    <row r="11" customFormat="false" ht="18.75" hidden="false" customHeight="true" outlineLevel="0" collapsed="false">
      <c r="A11" s="32" t="s">
        <v>89</v>
      </c>
      <c r="B11" s="33" t="s">
        <v>90</v>
      </c>
      <c r="C11" s="33" t="s">
        <v>84</v>
      </c>
      <c r="D11" s="33" t="s">
        <v>91</v>
      </c>
      <c r="E11" s="34" t="n">
        <v>45873</v>
      </c>
      <c r="F11" s="33" t="s">
        <v>70</v>
      </c>
      <c r="G11" s="35" t="str">
        <f aca="false">IF(OR($B11="",$E11=""),"",IF($E11&gt;대시보드!$B$7,"입사 전",IF(DATEDIF($E11,대시보드!$B$7,"Y")=0,"",DATEDIF($E11,대시보드!$B$7,"Y")&amp;"년 ")&amp;DATEDIF($E11,대시보드!$B$7,"YM")&amp;"개월"))</f>
        <v>1년 2개월</v>
      </c>
      <c r="H11" s="36" t="n">
        <f aca="false">IF(OR($B11="",$E11=""),"",IF($E11&gt;대시보드!$B$7,$E11,EDATE($E11,12*DATEDIF($E11,대시보드!$B$7,"Y"))))</f>
        <v>46238</v>
      </c>
      <c r="I11" s="36" t="n">
        <f aca="false">IF(H11="","",EDATE(H11,12)-1)</f>
        <v>46602</v>
      </c>
      <c r="J11" s="37" t="n">
        <f aca="false">IF(OR($B11="",$E11=""),"",IF($E11&gt;대시보드!$B$7,0,IF(DATEDIF($E11,대시보드!$B$7,"Y")=0,MIN(11,DATEDIF($E11,대시보드!$B$7,"M")),MIN(25,15+INT((DATEDIF($E11,대시보드!$B$7,"Y")-1)/2)))))</f>
        <v>15</v>
      </c>
      <c r="K11" s="38"/>
      <c r="L11" s="37" t="n">
        <f aca="false">IF(J11="","",J11+N(K11))</f>
        <v>15</v>
      </c>
      <c r="M11" s="37" t="n">
        <f aca="false">IF(L11="","",SUMIFS('사용 내역'!$F$5:$F$504,'사용 내역'!$C$5:$C$504,$B11,'사용 내역'!$A$5:$A$504,"&gt;="&amp;H11,'사용 내역'!$A$5:$A$504,"&lt;="&amp;I11))</f>
        <v>3</v>
      </c>
      <c r="N11" s="37" t="n">
        <f aca="false">IF(L11="","",L11-M11)</f>
        <v>12</v>
      </c>
      <c r="O11" s="39" t="n">
        <f aca="false">IF(L11="","",IF(L11&lt;=0,0,M11/L11))</f>
        <v>0.2</v>
      </c>
      <c r="P11" s="36" t="n">
        <f aca="false">IF(I11="","",I11+1)</f>
        <v>46603</v>
      </c>
      <c r="Q11" s="37" t="n">
        <f aca="false">IF(OR($B11="",$E11=""),"",IF($E11&gt;대시보드!$B$7,11,MIN(25,15+INT(DATEDIF($E11,대시보드!$B$7,"Y")/2))))</f>
        <v>15</v>
      </c>
      <c r="R11" s="40" t="str">
        <f aca="false">IF($B11="","",IF($E11="","입사일 없음",IF($E11&gt;대시보드!$B$7,"입사 예정",IF(N11&lt;0,"초과 사용",IF($F11="퇴사","퇴사","OK")))))</f>
        <v>OK</v>
      </c>
    </row>
    <row r="12" customFormat="false" ht="18.75" hidden="false" customHeight="true" outlineLevel="0" collapsed="false">
      <c r="A12" s="32" t="s">
        <v>92</v>
      </c>
      <c r="B12" s="33" t="s">
        <v>93</v>
      </c>
      <c r="C12" s="33" t="s">
        <v>77</v>
      </c>
      <c r="D12" s="33" t="s">
        <v>91</v>
      </c>
      <c r="E12" s="34" t="n">
        <v>46084</v>
      </c>
      <c r="F12" s="33" t="s">
        <v>70</v>
      </c>
      <c r="G12" s="35" t="str">
        <f aca="false">IF(OR($B12="",$E12=""),"",IF($E12&gt;대시보드!$B$7,"입사 전",IF(DATEDIF($E12,대시보드!$B$7,"Y")=0,"",DATEDIF($E12,대시보드!$B$7,"Y")&amp;"년 ")&amp;DATEDIF($E12,대시보드!$B$7,"YM")&amp;"개월"))</f>
        <v>7개월</v>
      </c>
      <c r="H12" s="36" t="n">
        <f aca="false">IF(OR($B12="",$E12=""),"",IF($E12&gt;대시보드!$B$7,$E12,EDATE($E12,12*DATEDIF($E12,대시보드!$B$7,"Y"))))</f>
        <v>46084</v>
      </c>
      <c r="I12" s="36" t="n">
        <f aca="false">IF(H12="","",EDATE(H12,12)-1)</f>
        <v>46448</v>
      </c>
      <c r="J12" s="37" t="n">
        <f aca="false">IF(OR($B12="",$E12=""),"",IF($E12&gt;대시보드!$B$7,0,IF(DATEDIF($E12,대시보드!$B$7,"Y")=0,MIN(11,DATEDIF($E12,대시보드!$B$7,"M")),MIN(25,15+INT((DATEDIF($E12,대시보드!$B$7,"Y")-1)/2)))))</f>
        <v>7</v>
      </c>
      <c r="K12" s="38"/>
      <c r="L12" s="37" t="n">
        <f aca="false">IF(J12="","",J12+N(K12))</f>
        <v>7</v>
      </c>
      <c r="M12" s="37" t="n">
        <f aca="false">IF(L12="","",SUMIFS('사용 내역'!$F$5:$F$504,'사용 내역'!$C$5:$C$504,$B12,'사용 내역'!$A$5:$A$504,"&gt;="&amp;H12,'사용 내역'!$A$5:$A$504,"&lt;="&amp;I12))</f>
        <v>3.5</v>
      </c>
      <c r="N12" s="37" t="n">
        <f aca="false">IF(L12="","",L12-M12)</f>
        <v>3.5</v>
      </c>
      <c r="O12" s="39" t="n">
        <f aca="false">IF(L12="","",IF(L12&lt;=0,0,M12/L12))</f>
        <v>0.5</v>
      </c>
      <c r="P12" s="36" t="n">
        <f aca="false">IF(I12="","",I12+1)</f>
        <v>46449</v>
      </c>
      <c r="Q12" s="37" t="n">
        <f aca="false">IF(OR($B12="",$E12=""),"",IF($E12&gt;대시보드!$B$7,11,MIN(25,15+INT(DATEDIF($E12,대시보드!$B$7,"Y")/2))))</f>
        <v>15</v>
      </c>
      <c r="R12" s="40" t="str">
        <f aca="false">IF($B12="","",IF($E12="","입사일 없음",IF($E12&gt;대시보드!$B$7,"입사 예정",IF(N12&lt;0,"초과 사용",IF($F12="퇴사","퇴사","OK")))))</f>
        <v>OK</v>
      </c>
    </row>
    <row r="13" customFormat="false" ht="18.75" hidden="false" customHeight="true" outlineLevel="0" collapsed="false">
      <c r="A13" s="32" t="s">
        <v>94</v>
      </c>
      <c r="B13" s="33" t="s">
        <v>95</v>
      </c>
      <c r="C13" s="33" t="s">
        <v>81</v>
      </c>
      <c r="D13" s="33" t="s">
        <v>91</v>
      </c>
      <c r="E13" s="34" t="n">
        <v>46251</v>
      </c>
      <c r="F13" s="33" t="s">
        <v>70</v>
      </c>
      <c r="G13" s="35" t="str">
        <f aca="false">IF(OR($B13="",$E13=""),"",IF($E13&gt;대시보드!$B$7,"입사 전",IF(DATEDIF($E13,대시보드!$B$7,"Y")=0,"",DATEDIF($E13,대시보드!$B$7,"Y")&amp;"년 ")&amp;DATEDIF($E13,대시보드!$B$7,"YM")&amp;"개월"))</f>
        <v>2개월</v>
      </c>
      <c r="H13" s="36" t="n">
        <f aca="false">IF(OR($B13="",$E13=""),"",IF($E13&gt;대시보드!$B$7,$E13,EDATE($E13,12*DATEDIF($E13,대시보드!$B$7,"Y"))))</f>
        <v>46251</v>
      </c>
      <c r="I13" s="36" t="n">
        <f aca="false">IF(H13="","",EDATE(H13,12)-1)</f>
        <v>46615</v>
      </c>
      <c r="J13" s="37" t="n">
        <f aca="false">IF(OR($B13="",$E13=""),"",IF($E13&gt;대시보드!$B$7,0,IF(DATEDIF($E13,대시보드!$B$7,"Y")=0,MIN(11,DATEDIF($E13,대시보드!$B$7,"M")),MIN(25,15+INT((DATEDIF($E13,대시보드!$B$7,"Y")-1)/2)))))</f>
        <v>2</v>
      </c>
      <c r="K13" s="38"/>
      <c r="L13" s="37" t="n">
        <f aca="false">IF(J13="","",J13+N(K13))</f>
        <v>2</v>
      </c>
      <c r="M13" s="37" t="n">
        <f aca="false">IF(L13="","",SUMIFS('사용 내역'!$F$5:$F$504,'사용 내역'!$C$5:$C$504,$B13,'사용 내역'!$A$5:$A$504,"&gt;="&amp;H13,'사용 내역'!$A$5:$A$504,"&lt;="&amp;I13))</f>
        <v>1</v>
      </c>
      <c r="N13" s="37" t="n">
        <f aca="false">IF(L13="","",L13-M13)</f>
        <v>1</v>
      </c>
      <c r="O13" s="39" t="n">
        <f aca="false">IF(L13="","",IF(L13&lt;=0,0,M13/L13))</f>
        <v>0.5</v>
      </c>
      <c r="P13" s="36" t="n">
        <f aca="false">IF(I13="","",I13+1)</f>
        <v>46616</v>
      </c>
      <c r="Q13" s="37" t="n">
        <f aca="false">IF(OR($B13="",$E13=""),"",IF($E13&gt;대시보드!$B$7,11,MIN(25,15+INT(DATEDIF($E13,대시보드!$B$7,"Y")/2))))</f>
        <v>15</v>
      </c>
      <c r="R13" s="40" t="str">
        <f aca="false">IF($B13="","",IF($E13="","입사일 없음",IF($E13&gt;대시보드!$B$7,"입사 예정",IF(N13&lt;0,"초과 사용",IF($F13="퇴사","퇴사","OK")))))</f>
        <v>OK</v>
      </c>
    </row>
    <row r="14" customFormat="false" ht="18.75" hidden="false" customHeight="true" outlineLevel="0" collapsed="false">
      <c r="A14" s="32" t="s">
        <v>96</v>
      </c>
      <c r="B14" s="33" t="s">
        <v>97</v>
      </c>
      <c r="C14" s="33" t="s">
        <v>68</v>
      </c>
      <c r="D14" s="33" t="s">
        <v>98</v>
      </c>
      <c r="E14" s="34" t="n">
        <v>38117</v>
      </c>
      <c r="F14" s="33" t="s">
        <v>70</v>
      </c>
      <c r="G14" s="35" t="str">
        <f aca="false">IF(OR($B14="",$E14=""),"",IF($E14&gt;대시보드!$B$7,"입사 전",IF(DATEDIF($E14,대시보드!$B$7,"Y")=0,"",DATEDIF($E14,대시보드!$B$7,"Y")&amp;"년 ")&amp;DATEDIF($E14,대시보드!$B$7,"YM")&amp;"개월"))</f>
        <v>22년 5개월</v>
      </c>
      <c r="H14" s="36" t="n">
        <f aca="false">IF(OR($B14="",$E14=""),"",IF($E14&gt;대시보드!$B$7,$E14,EDATE($E14,12*DATEDIF($E14,대시보드!$B$7,"Y"))))</f>
        <v>46152</v>
      </c>
      <c r="I14" s="36" t="n">
        <f aca="false">IF(H14="","",EDATE(H14,12)-1)</f>
        <v>46516</v>
      </c>
      <c r="J14" s="37" t="n">
        <f aca="false">IF(OR($B14="",$E14=""),"",IF($E14&gt;대시보드!$B$7,0,IF(DATEDIF($E14,대시보드!$B$7,"Y")=0,MIN(11,DATEDIF($E14,대시보드!$B$7,"M")),MIN(25,15+INT((DATEDIF($E14,대시보드!$B$7,"Y")-1)/2)))))</f>
        <v>25</v>
      </c>
      <c r="K14" s="38"/>
      <c r="L14" s="37" t="n">
        <f aca="false">IF(J14="","",J14+N(K14))</f>
        <v>25</v>
      </c>
      <c r="M14" s="37" t="n">
        <f aca="false">IF(L14="","",SUMIFS('사용 내역'!$F$5:$F$504,'사용 내역'!$C$5:$C$504,$B14,'사용 내역'!$A$5:$A$504,"&gt;="&amp;H14,'사용 내역'!$A$5:$A$504,"&lt;="&amp;I14))</f>
        <v>9</v>
      </c>
      <c r="N14" s="37" t="n">
        <f aca="false">IF(L14="","",L14-M14)</f>
        <v>16</v>
      </c>
      <c r="O14" s="39" t="n">
        <f aca="false">IF(L14="","",IF(L14&lt;=0,0,M14/L14))</f>
        <v>0.36</v>
      </c>
      <c r="P14" s="36" t="n">
        <f aca="false">IF(I14="","",I14+1)</f>
        <v>46517</v>
      </c>
      <c r="Q14" s="37" t="n">
        <f aca="false">IF(OR($B14="",$E14=""),"",IF($E14&gt;대시보드!$B$7,11,MIN(25,15+INT(DATEDIF($E14,대시보드!$B$7,"Y")/2))))</f>
        <v>25</v>
      </c>
      <c r="R14" s="40" t="str">
        <f aca="false">IF($B14="","",IF($E14="","입사일 없음",IF($E14&gt;대시보드!$B$7,"입사 예정",IF(N14&lt;0,"초과 사용",IF($F14="퇴사","퇴사","OK")))))</f>
        <v>OK</v>
      </c>
    </row>
    <row r="15" customFormat="false" ht="18.75" hidden="false" customHeight="true" outlineLevel="0" collapsed="false">
      <c r="A15" s="32" t="s">
        <v>99</v>
      </c>
      <c r="B15" s="33" t="s">
        <v>100</v>
      </c>
      <c r="C15" s="33" t="s">
        <v>73</v>
      </c>
      <c r="D15" s="33" t="s">
        <v>85</v>
      </c>
      <c r="E15" s="34" t="n">
        <v>44732</v>
      </c>
      <c r="F15" s="33" t="s">
        <v>101</v>
      </c>
      <c r="G15" s="35" t="str">
        <f aca="false">IF(OR($B15="",$E15=""),"",IF($E15&gt;대시보드!$B$7,"입사 전",IF(DATEDIF($E15,대시보드!$B$7,"Y")=0,"",DATEDIF($E15,대시보드!$B$7,"Y")&amp;"년 ")&amp;DATEDIF($E15,대시보드!$B$7,"YM")&amp;"개월"))</f>
        <v>4년 4개월</v>
      </c>
      <c r="H15" s="36" t="n">
        <f aca="false">IF(OR($B15="",$E15=""),"",IF($E15&gt;대시보드!$B$7,$E15,EDATE($E15,12*DATEDIF($E15,대시보드!$B$7,"Y"))))</f>
        <v>46193</v>
      </c>
      <c r="I15" s="36" t="n">
        <f aca="false">IF(H15="","",EDATE(H15,12)-1)</f>
        <v>46557</v>
      </c>
      <c r="J15" s="37" t="n">
        <f aca="false">IF(OR($B15="",$E15=""),"",IF($E15&gt;대시보드!$B$7,0,IF(DATEDIF($E15,대시보드!$B$7,"Y")=0,MIN(11,DATEDIF($E15,대시보드!$B$7,"M")),MIN(25,15+INT((DATEDIF($E15,대시보드!$B$7,"Y")-1)/2)))))</f>
        <v>16</v>
      </c>
      <c r="K15" s="38"/>
      <c r="L15" s="37" t="n">
        <f aca="false">IF(J15="","",J15+N(K15))</f>
        <v>16</v>
      </c>
      <c r="M15" s="37" t="n">
        <f aca="false">IF(L15="","",SUMIFS('사용 내역'!$F$5:$F$504,'사용 내역'!$C$5:$C$504,$B15,'사용 내역'!$A$5:$A$504,"&gt;="&amp;H15,'사용 내역'!$A$5:$A$504,"&lt;="&amp;I15))</f>
        <v>5</v>
      </c>
      <c r="N15" s="37" t="n">
        <f aca="false">IF(L15="","",L15-M15)</f>
        <v>11</v>
      </c>
      <c r="O15" s="39" t="n">
        <f aca="false">IF(L15="","",IF(L15&lt;=0,0,M15/L15))</f>
        <v>0.3125</v>
      </c>
      <c r="P15" s="36" t="n">
        <f aca="false">IF(I15="","",I15+1)</f>
        <v>46558</v>
      </c>
      <c r="Q15" s="37" t="n">
        <f aca="false">IF(OR($B15="",$E15=""),"",IF($E15&gt;대시보드!$B$7,11,MIN(25,15+INT(DATEDIF($E15,대시보드!$B$7,"Y")/2))))</f>
        <v>17</v>
      </c>
      <c r="R15" s="40" t="str">
        <f aca="false">IF($B15="","",IF($E15="","입사일 없음",IF($E15&gt;대시보드!$B$7,"입사 예정",IF(N15&lt;0,"초과 사용",IF($F15="퇴사","퇴사","OK")))))</f>
        <v>OK</v>
      </c>
    </row>
    <row r="16" customFormat="false" ht="18.75" hidden="false" customHeight="true" outlineLevel="0" collapsed="false">
      <c r="A16" s="32" t="s">
        <v>102</v>
      </c>
      <c r="B16" s="33" t="s">
        <v>103</v>
      </c>
      <c r="C16" s="33" t="s">
        <v>77</v>
      </c>
      <c r="D16" s="33" t="s">
        <v>85</v>
      </c>
      <c r="E16" s="34" t="n">
        <v>43780</v>
      </c>
      <c r="F16" s="33" t="s">
        <v>104</v>
      </c>
      <c r="G16" s="35" t="str">
        <f aca="false">IF(OR($B16="",$E16=""),"",IF($E16&gt;대시보드!$B$7,"입사 전",IF(DATEDIF($E16,대시보드!$B$7,"Y")=0,"",DATEDIF($E16,대시보드!$B$7,"Y")&amp;"년 ")&amp;DATEDIF($E16,대시보드!$B$7,"YM")&amp;"개월"))</f>
        <v>6년 11개월</v>
      </c>
      <c r="H16" s="36" t="n">
        <f aca="false">IF(OR($B16="",$E16=""),"",IF($E16&gt;대시보드!$B$7,$E16,EDATE($E16,12*DATEDIF($E16,대시보드!$B$7,"Y"))))</f>
        <v>45972</v>
      </c>
      <c r="I16" s="36" t="n">
        <f aca="false">IF(H16="","",EDATE(H16,12)-1)</f>
        <v>46336</v>
      </c>
      <c r="J16" s="37" t="n">
        <f aca="false">IF(OR($B16="",$E16=""),"",IF($E16&gt;대시보드!$B$7,0,IF(DATEDIF($E16,대시보드!$B$7,"Y")=0,MIN(11,DATEDIF($E16,대시보드!$B$7,"M")),MIN(25,15+INT((DATEDIF($E16,대시보드!$B$7,"Y")-1)/2)))))</f>
        <v>17</v>
      </c>
      <c r="K16" s="38"/>
      <c r="L16" s="37" t="n">
        <f aca="false">IF(J16="","",J16+N(K16))</f>
        <v>17</v>
      </c>
      <c r="M16" s="37" t="n">
        <f aca="false">IF(L16="","",SUMIFS('사용 내역'!$F$5:$F$504,'사용 내역'!$C$5:$C$504,$B16,'사용 내역'!$A$5:$A$504,"&gt;="&amp;H16,'사용 내역'!$A$5:$A$504,"&lt;="&amp;I16))</f>
        <v>1</v>
      </c>
      <c r="N16" s="37" t="n">
        <f aca="false">IF(L16="","",L16-M16)</f>
        <v>16</v>
      </c>
      <c r="O16" s="39" t="n">
        <f aca="false">IF(L16="","",IF(L16&lt;=0,0,M16/L16))</f>
        <v>0.0588235294117647</v>
      </c>
      <c r="P16" s="36" t="n">
        <f aca="false">IF(I16="","",I16+1)</f>
        <v>46337</v>
      </c>
      <c r="Q16" s="37" t="n">
        <f aca="false">IF(OR($B16="",$E16=""),"",IF($E16&gt;대시보드!$B$7,11,MIN(25,15+INT(DATEDIF($E16,대시보드!$B$7,"Y")/2))))</f>
        <v>18</v>
      </c>
      <c r="R16" s="40" t="str">
        <f aca="false">IF($B16="","",IF($E16="","입사일 없음",IF($E16&gt;대시보드!$B$7,"입사 예정",IF(N16&lt;0,"초과 사용",IF($F16="퇴사","퇴사","OK")))))</f>
        <v>퇴사</v>
      </c>
    </row>
    <row r="17" customFormat="false" ht="18.75" hidden="false" customHeight="true" outlineLevel="0" collapsed="false">
      <c r="A17" s="33"/>
      <c r="B17" s="33"/>
      <c r="C17" s="33"/>
      <c r="D17" s="33"/>
      <c r="E17" s="34"/>
      <c r="F17" s="33"/>
      <c r="G17" s="35" t="str">
        <f aca="false">IF(OR($B17="",$E17=""),"",IF($E17&gt;대시보드!$B$7,"입사 전",IF(DATEDIF($E17,대시보드!$B$7,"Y")=0,"",DATEDIF($E17,대시보드!$B$7,"Y")&amp;"년 ")&amp;DATEDIF($E17,대시보드!$B$7,"YM")&amp;"개월"))</f>
        <v/>
      </c>
      <c r="H17" s="36" t="str">
        <f aca="false">IF(OR($B17="",$E17=""),"",IF($E17&gt;대시보드!$B$7,$E17,EDATE($E17,12*DATEDIF($E17,대시보드!$B$7,"Y"))))</f>
        <v/>
      </c>
      <c r="I17" s="36" t="str">
        <f aca="false">IF(H17="","",EDATE(H17,12)-1)</f>
        <v/>
      </c>
      <c r="J17" s="37" t="str">
        <f aca="false">IF(OR($B17="",$E17=""),"",IF($E17&gt;대시보드!$B$7,0,IF(DATEDIF($E17,대시보드!$B$7,"Y")=0,MIN(11,DATEDIF($E17,대시보드!$B$7,"M")),MIN(25,15+INT((DATEDIF($E17,대시보드!$B$7,"Y")-1)/2)))))</f>
        <v/>
      </c>
      <c r="K17" s="38"/>
      <c r="L17" s="37" t="str">
        <f aca="false">IF(J17="","",J17+N(K17))</f>
        <v/>
      </c>
      <c r="M17" s="37" t="str">
        <f aca="false">IF(L17="","",SUMIFS('사용 내역'!$F$5:$F$504,'사용 내역'!$C$5:$C$504,$B17,'사용 내역'!$A$5:$A$504,"&gt;="&amp;H17,'사용 내역'!$A$5:$A$504,"&lt;="&amp;I17))</f>
        <v/>
      </c>
      <c r="N17" s="37" t="str">
        <f aca="false">IF(L17="","",L17-M17)</f>
        <v/>
      </c>
      <c r="O17" s="39" t="str">
        <f aca="false">IF(L17="","",IF(L17&lt;=0,0,M17/L17))</f>
        <v/>
      </c>
      <c r="P17" s="36" t="str">
        <f aca="false">IF(I17="","",I17+1)</f>
        <v/>
      </c>
      <c r="Q17" s="37" t="str">
        <f aca="false">IF(OR($B17="",$E17=""),"",IF($E17&gt;대시보드!$B$7,11,MIN(25,15+INT(DATEDIF($E17,대시보드!$B$7,"Y")/2))))</f>
        <v/>
      </c>
      <c r="R17" s="40" t="str">
        <f aca="false">IF($B17="","",IF($E17="","입사일 없음",IF($E17&gt;대시보드!$B$7,"입사 예정",IF(N17&lt;0,"초과 사용",IF($F17="퇴사","퇴사","OK")))))</f>
        <v/>
      </c>
    </row>
    <row r="18" customFormat="false" ht="18.75" hidden="false" customHeight="true" outlineLevel="0" collapsed="false">
      <c r="A18" s="33"/>
      <c r="B18" s="33"/>
      <c r="C18" s="33"/>
      <c r="D18" s="33"/>
      <c r="E18" s="34"/>
      <c r="F18" s="33"/>
      <c r="G18" s="35" t="str">
        <f aca="false">IF(OR($B18="",$E18=""),"",IF($E18&gt;대시보드!$B$7,"입사 전",IF(DATEDIF($E18,대시보드!$B$7,"Y")=0,"",DATEDIF($E18,대시보드!$B$7,"Y")&amp;"년 ")&amp;DATEDIF($E18,대시보드!$B$7,"YM")&amp;"개월"))</f>
        <v/>
      </c>
      <c r="H18" s="36" t="str">
        <f aca="false">IF(OR($B18="",$E18=""),"",IF($E18&gt;대시보드!$B$7,$E18,EDATE($E18,12*DATEDIF($E18,대시보드!$B$7,"Y"))))</f>
        <v/>
      </c>
      <c r="I18" s="36" t="str">
        <f aca="false">IF(H18="","",EDATE(H18,12)-1)</f>
        <v/>
      </c>
      <c r="J18" s="37" t="str">
        <f aca="false">IF(OR($B18="",$E18=""),"",IF($E18&gt;대시보드!$B$7,0,IF(DATEDIF($E18,대시보드!$B$7,"Y")=0,MIN(11,DATEDIF($E18,대시보드!$B$7,"M")),MIN(25,15+INT((DATEDIF($E18,대시보드!$B$7,"Y")-1)/2)))))</f>
        <v/>
      </c>
      <c r="K18" s="38"/>
      <c r="L18" s="37" t="str">
        <f aca="false">IF(J18="","",J18+N(K18))</f>
        <v/>
      </c>
      <c r="M18" s="37" t="str">
        <f aca="false">IF(L18="","",SUMIFS('사용 내역'!$F$5:$F$504,'사용 내역'!$C$5:$C$504,$B18,'사용 내역'!$A$5:$A$504,"&gt;="&amp;H18,'사용 내역'!$A$5:$A$504,"&lt;="&amp;I18))</f>
        <v/>
      </c>
      <c r="N18" s="37" t="str">
        <f aca="false">IF(L18="","",L18-M18)</f>
        <v/>
      </c>
      <c r="O18" s="39" t="str">
        <f aca="false">IF(L18="","",IF(L18&lt;=0,0,M18/L18))</f>
        <v/>
      </c>
      <c r="P18" s="36" t="str">
        <f aca="false">IF(I18="","",I18+1)</f>
        <v/>
      </c>
      <c r="Q18" s="37" t="str">
        <f aca="false">IF(OR($B18="",$E18=""),"",IF($E18&gt;대시보드!$B$7,11,MIN(25,15+INT(DATEDIF($E18,대시보드!$B$7,"Y")/2))))</f>
        <v/>
      </c>
      <c r="R18" s="40" t="str">
        <f aca="false">IF($B18="","",IF($E18="","입사일 없음",IF($E18&gt;대시보드!$B$7,"입사 예정",IF(N18&lt;0,"초과 사용",IF($F18="퇴사","퇴사","OK")))))</f>
        <v/>
      </c>
    </row>
    <row r="19" customFormat="false" ht="18.75" hidden="false" customHeight="true" outlineLevel="0" collapsed="false">
      <c r="A19" s="33"/>
      <c r="B19" s="33"/>
      <c r="C19" s="33"/>
      <c r="D19" s="33"/>
      <c r="E19" s="34"/>
      <c r="F19" s="33"/>
      <c r="G19" s="35" t="str">
        <f aca="false">IF(OR($B19="",$E19=""),"",IF($E19&gt;대시보드!$B$7,"입사 전",IF(DATEDIF($E19,대시보드!$B$7,"Y")=0,"",DATEDIF($E19,대시보드!$B$7,"Y")&amp;"년 ")&amp;DATEDIF($E19,대시보드!$B$7,"YM")&amp;"개월"))</f>
        <v/>
      </c>
      <c r="H19" s="36" t="str">
        <f aca="false">IF(OR($B19="",$E19=""),"",IF($E19&gt;대시보드!$B$7,$E19,EDATE($E19,12*DATEDIF($E19,대시보드!$B$7,"Y"))))</f>
        <v/>
      </c>
      <c r="I19" s="36" t="str">
        <f aca="false">IF(H19="","",EDATE(H19,12)-1)</f>
        <v/>
      </c>
      <c r="J19" s="37" t="str">
        <f aca="false">IF(OR($B19="",$E19=""),"",IF($E19&gt;대시보드!$B$7,0,IF(DATEDIF($E19,대시보드!$B$7,"Y")=0,MIN(11,DATEDIF($E19,대시보드!$B$7,"M")),MIN(25,15+INT((DATEDIF($E19,대시보드!$B$7,"Y")-1)/2)))))</f>
        <v/>
      </c>
      <c r="K19" s="38"/>
      <c r="L19" s="37" t="str">
        <f aca="false">IF(J19="","",J19+N(K19))</f>
        <v/>
      </c>
      <c r="M19" s="37" t="str">
        <f aca="false">IF(L19="","",SUMIFS('사용 내역'!$F$5:$F$504,'사용 내역'!$C$5:$C$504,$B19,'사용 내역'!$A$5:$A$504,"&gt;="&amp;H19,'사용 내역'!$A$5:$A$504,"&lt;="&amp;I19))</f>
        <v/>
      </c>
      <c r="N19" s="37" t="str">
        <f aca="false">IF(L19="","",L19-M19)</f>
        <v/>
      </c>
      <c r="O19" s="39" t="str">
        <f aca="false">IF(L19="","",IF(L19&lt;=0,0,M19/L19))</f>
        <v/>
      </c>
      <c r="P19" s="36" t="str">
        <f aca="false">IF(I19="","",I19+1)</f>
        <v/>
      </c>
      <c r="Q19" s="37" t="str">
        <f aca="false">IF(OR($B19="",$E19=""),"",IF($E19&gt;대시보드!$B$7,11,MIN(25,15+INT(DATEDIF($E19,대시보드!$B$7,"Y")/2))))</f>
        <v/>
      </c>
      <c r="R19" s="40" t="str">
        <f aca="false">IF($B19="","",IF($E19="","입사일 없음",IF($E19&gt;대시보드!$B$7,"입사 예정",IF(N19&lt;0,"초과 사용",IF($F19="퇴사","퇴사","OK")))))</f>
        <v/>
      </c>
    </row>
    <row r="20" customFormat="false" ht="18.75" hidden="false" customHeight="true" outlineLevel="0" collapsed="false">
      <c r="A20" s="33"/>
      <c r="B20" s="33"/>
      <c r="C20" s="33"/>
      <c r="D20" s="33"/>
      <c r="E20" s="34"/>
      <c r="F20" s="33"/>
      <c r="G20" s="35" t="str">
        <f aca="false">IF(OR($B20="",$E20=""),"",IF($E20&gt;대시보드!$B$7,"입사 전",IF(DATEDIF($E20,대시보드!$B$7,"Y")=0,"",DATEDIF($E20,대시보드!$B$7,"Y")&amp;"년 ")&amp;DATEDIF($E20,대시보드!$B$7,"YM")&amp;"개월"))</f>
        <v/>
      </c>
      <c r="H20" s="36" t="str">
        <f aca="false">IF(OR($B20="",$E20=""),"",IF($E20&gt;대시보드!$B$7,$E20,EDATE($E20,12*DATEDIF($E20,대시보드!$B$7,"Y"))))</f>
        <v/>
      </c>
      <c r="I20" s="36" t="str">
        <f aca="false">IF(H20="","",EDATE(H20,12)-1)</f>
        <v/>
      </c>
      <c r="J20" s="37" t="str">
        <f aca="false">IF(OR($B20="",$E20=""),"",IF($E20&gt;대시보드!$B$7,0,IF(DATEDIF($E20,대시보드!$B$7,"Y")=0,MIN(11,DATEDIF($E20,대시보드!$B$7,"M")),MIN(25,15+INT((DATEDIF($E20,대시보드!$B$7,"Y")-1)/2)))))</f>
        <v/>
      </c>
      <c r="K20" s="38"/>
      <c r="L20" s="37" t="str">
        <f aca="false">IF(J20="","",J20+N(K20))</f>
        <v/>
      </c>
      <c r="M20" s="37" t="str">
        <f aca="false">IF(L20="","",SUMIFS('사용 내역'!$F$5:$F$504,'사용 내역'!$C$5:$C$504,$B20,'사용 내역'!$A$5:$A$504,"&gt;="&amp;H20,'사용 내역'!$A$5:$A$504,"&lt;="&amp;I20))</f>
        <v/>
      </c>
      <c r="N20" s="37" t="str">
        <f aca="false">IF(L20="","",L20-M20)</f>
        <v/>
      </c>
      <c r="O20" s="39" t="str">
        <f aca="false">IF(L20="","",IF(L20&lt;=0,0,M20/L20))</f>
        <v/>
      </c>
      <c r="P20" s="36" t="str">
        <f aca="false">IF(I20="","",I20+1)</f>
        <v/>
      </c>
      <c r="Q20" s="37" t="str">
        <f aca="false">IF(OR($B20="",$E20=""),"",IF($E20&gt;대시보드!$B$7,11,MIN(25,15+INT(DATEDIF($E20,대시보드!$B$7,"Y")/2))))</f>
        <v/>
      </c>
      <c r="R20" s="40" t="str">
        <f aca="false">IF($B20="","",IF($E20="","입사일 없음",IF($E20&gt;대시보드!$B$7,"입사 예정",IF(N20&lt;0,"초과 사용",IF($F20="퇴사","퇴사","OK")))))</f>
        <v/>
      </c>
    </row>
    <row r="21" customFormat="false" ht="18.75" hidden="false" customHeight="true" outlineLevel="0" collapsed="false">
      <c r="A21" s="33"/>
      <c r="B21" s="33"/>
      <c r="C21" s="33"/>
      <c r="D21" s="33"/>
      <c r="E21" s="34"/>
      <c r="F21" s="33"/>
      <c r="G21" s="35" t="str">
        <f aca="false">IF(OR($B21="",$E21=""),"",IF($E21&gt;대시보드!$B$7,"입사 전",IF(DATEDIF($E21,대시보드!$B$7,"Y")=0,"",DATEDIF($E21,대시보드!$B$7,"Y")&amp;"년 ")&amp;DATEDIF($E21,대시보드!$B$7,"YM")&amp;"개월"))</f>
        <v/>
      </c>
      <c r="H21" s="36" t="str">
        <f aca="false">IF(OR($B21="",$E21=""),"",IF($E21&gt;대시보드!$B$7,$E21,EDATE($E21,12*DATEDIF($E21,대시보드!$B$7,"Y"))))</f>
        <v/>
      </c>
      <c r="I21" s="36" t="str">
        <f aca="false">IF(H21="","",EDATE(H21,12)-1)</f>
        <v/>
      </c>
      <c r="J21" s="37" t="str">
        <f aca="false">IF(OR($B21="",$E21=""),"",IF($E21&gt;대시보드!$B$7,0,IF(DATEDIF($E21,대시보드!$B$7,"Y")=0,MIN(11,DATEDIF($E21,대시보드!$B$7,"M")),MIN(25,15+INT((DATEDIF($E21,대시보드!$B$7,"Y")-1)/2)))))</f>
        <v/>
      </c>
      <c r="K21" s="38"/>
      <c r="L21" s="37" t="str">
        <f aca="false">IF(J21="","",J21+N(K21))</f>
        <v/>
      </c>
      <c r="M21" s="37" t="str">
        <f aca="false">IF(L21="","",SUMIFS('사용 내역'!$F$5:$F$504,'사용 내역'!$C$5:$C$504,$B21,'사용 내역'!$A$5:$A$504,"&gt;="&amp;H21,'사용 내역'!$A$5:$A$504,"&lt;="&amp;I21))</f>
        <v/>
      </c>
      <c r="N21" s="37" t="str">
        <f aca="false">IF(L21="","",L21-M21)</f>
        <v/>
      </c>
      <c r="O21" s="39" t="str">
        <f aca="false">IF(L21="","",IF(L21&lt;=0,0,M21/L21))</f>
        <v/>
      </c>
      <c r="P21" s="36" t="str">
        <f aca="false">IF(I21="","",I21+1)</f>
        <v/>
      </c>
      <c r="Q21" s="37" t="str">
        <f aca="false">IF(OR($B21="",$E21=""),"",IF($E21&gt;대시보드!$B$7,11,MIN(25,15+INT(DATEDIF($E21,대시보드!$B$7,"Y")/2))))</f>
        <v/>
      </c>
      <c r="R21" s="40" t="str">
        <f aca="false">IF($B21="","",IF($E21="","입사일 없음",IF($E21&gt;대시보드!$B$7,"입사 예정",IF(N21&lt;0,"초과 사용",IF($F21="퇴사","퇴사","OK")))))</f>
        <v/>
      </c>
    </row>
    <row r="22" customFormat="false" ht="18.75" hidden="false" customHeight="true" outlineLevel="0" collapsed="false">
      <c r="A22" s="33"/>
      <c r="B22" s="33"/>
      <c r="C22" s="33"/>
      <c r="D22" s="33"/>
      <c r="E22" s="34"/>
      <c r="F22" s="33"/>
      <c r="G22" s="35" t="str">
        <f aca="false">IF(OR($B22="",$E22=""),"",IF($E22&gt;대시보드!$B$7,"입사 전",IF(DATEDIF($E22,대시보드!$B$7,"Y")=0,"",DATEDIF($E22,대시보드!$B$7,"Y")&amp;"년 ")&amp;DATEDIF($E22,대시보드!$B$7,"YM")&amp;"개월"))</f>
        <v/>
      </c>
      <c r="H22" s="36" t="str">
        <f aca="false">IF(OR($B22="",$E22=""),"",IF($E22&gt;대시보드!$B$7,$E22,EDATE($E22,12*DATEDIF($E22,대시보드!$B$7,"Y"))))</f>
        <v/>
      </c>
      <c r="I22" s="36" t="str">
        <f aca="false">IF(H22="","",EDATE(H22,12)-1)</f>
        <v/>
      </c>
      <c r="J22" s="37" t="str">
        <f aca="false">IF(OR($B22="",$E22=""),"",IF($E22&gt;대시보드!$B$7,0,IF(DATEDIF($E22,대시보드!$B$7,"Y")=0,MIN(11,DATEDIF($E22,대시보드!$B$7,"M")),MIN(25,15+INT((DATEDIF($E22,대시보드!$B$7,"Y")-1)/2)))))</f>
        <v/>
      </c>
      <c r="K22" s="38"/>
      <c r="L22" s="37" t="str">
        <f aca="false">IF(J22="","",J22+N(K22))</f>
        <v/>
      </c>
      <c r="M22" s="37" t="str">
        <f aca="false">IF(L22="","",SUMIFS('사용 내역'!$F$5:$F$504,'사용 내역'!$C$5:$C$504,$B22,'사용 내역'!$A$5:$A$504,"&gt;="&amp;H22,'사용 내역'!$A$5:$A$504,"&lt;="&amp;I22))</f>
        <v/>
      </c>
      <c r="N22" s="37" t="str">
        <f aca="false">IF(L22="","",L22-M22)</f>
        <v/>
      </c>
      <c r="O22" s="39" t="str">
        <f aca="false">IF(L22="","",IF(L22&lt;=0,0,M22/L22))</f>
        <v/>
      </c>
      <c r="P22" s="36" t="str">
        <f aca="false">IF(I22="","",I22+1)</f>
        <v/>
      </c>
      <c r="Q22" s="37" t="str">
        <f aca="false">IF(OR($B22="",$E22=""),"",IF($E22&gt;대시보드!$B$7,11,MIN(25,15+INT(DATEDIF($E22,대시보드!$B$7,"Y")/2))))</f>
        <v/>
      </c>
      <c r="R22" s="40" t="str">
        <f aca="false">IF($B22="","",IF($E22="","입사일 없음",IF($E22&gt;대시보드!$B$7,"입사 예정",IF(N22&lt;0,"초과 사용",IF($F22="퇴사","퇴사","OK")))))</f>
        <v/>
      </c>
    </row>
    <row r="23" customFormat="false" ht="18.75" hidden="false" customHeight="true" outlineLevel="0" collapsed="false">
      <c r="A23" s="33"/>
      <c r="B23" s="33"/>
      <c r="C23" s="33"/>
      <c r="D23" s="33"/>
      <c r="E23" s="34"/>
      <c r="F23" s="33"/>
      <c r="G23" s="35" t="str">
        <f aca="false">IF(OR($B23="",$E23=""),"",IF($E23&gt;대시보드!$B$7,"입사 전",IF(DATEDIF($E23,대시보드!$B$7,"Y")=0,"",DATEDIF($E23,대시보드!$B$7,"Y")&amp;"년 ")&amp;DATEDIF($E23,대시보드!$B$7,"YM")&amp;"개월"))</f>
        <v/>
      </c>
      <c r="H23" s="36" t="str">
        <f aca="false">IF(OR($B23="",$E23=""),"",IF($E23&gt;대시보드!$B$7,$E23,EDATE($E23,12*DATEDIF($E23,대시보드!$B$7,"Y"))))</f>
        <v/>
      </c>
      <c r="I23" s="36" t="str">
        <f aca="false">IF(H23="","",EDATE(H23,12)-1)</f>
        <v/>
      </c>
      <c r="J23" s="37" t="str">
        <f aca="false">IF(OR($B23="",$E23=""),"",IF($E23&gt;대시보드!$B$7,0,IF(DATEDIF($E23,대시보드!$B$7,"Y")=0,MIN(11,DATEDIF($E23,대시보드!$B$7,"M")),MIN(25,15+INT((DATEDIF($E23,대시보드!$B$7,"Y")-1)/2)))))</f>
        <v/>
      </c>
      <c r="K23" s="38"/>
      <c r="L23" s="37" t="str">
        <f aca="false">IF(J23="","",J23+N(K23))</f>
        <v/>
      </c>
      <c r="M23" s="37" t="str">
        <f aca="false">IF(L23="","",SUMIFS('사용 내역'!$F$5:$F$504,'사용 내역'!$C$5:$C$504,$B23,'사용 내역'!$A$5:$A$504,"&gt;="&amp;H23,'사용 내역'!$A$5:$A$504,"&lt;="&amp;I23))</f>
        <v/>
      </c>
      <c r="N23" s="37" t="str">
        <f aca="false">IF(L23="","",L23-M23)</f>
        <v/>
      </c>
      <c r="O23" s="39" t="str">
        <f aca="false">IF(L23="","",IF(L23&lt;=0,0,M23/L23))</f>
        <v/>
      </c>
      <c r="P23" s="36" t="str">
        <f aca="false">IF(I23="","",I23+1)</f>
        <v/>
      </c>
      <c r="Q23" s="37" t="str">
        <f aca="false">IF(OR($B23="",$E23=""),"",IF($E23&gt;대시보드!$B$7,11,MIN(25,15+INT(DATEDIF($E23,대시보드!$B$7,"Y")/2))))</f>
        <v/>
      </c>
      <c r="R23" s="40" t="str">
        <f aca="false">IF($B23="","",IF($E23="","입사일 없음",IF($E23&gt;대시보드!$B$7,"입사 예정",IF(N23&lt;0,"초과 사용",IF($F23="퇴사","퇴사","OK")))))</f>
        <v/>
      </c>
    </row>
    <row r="24" customFormat="false" ht="18.75" hidden="false" customHeight="true" outlineLevel="0" collapsed="false">
      <c r="A24" s="33"/>
      <c r="B24" s="33"/>
      <c r="C24" s="33"/>
      <c r="D24" s="33"/>
      <c r="E24" s="34"/>
      <c r="F24" s="33"/>
      <c r="G24" s="35" t="str">
        <f aca="false">IF(OR($B24="",$E24=""),"",IF($E24&gt;대시보드!$B$7,"입사 전",IF(DATEDIF($E24,대시보드!$B$7,"Y")=0,"",DATEDIF($E24,대시보드!$B$7,"Y")&amp;"년 ")&amp;DATEDIF($E24,대시보드!$B$7,"YM")&amp;"개월"))</f>
        <v/>
      </c>
      <c r="H24" s="36" t="str">
        <f aca="false">IF(OR($B24="",$E24=""),"",IF($E24&gt;대시보드!$B$7,$E24,EDATE($E24,12*DATEDIF($E24,대시보드!$B$7,"Y"))))</f>
        <v/>
      </c>
      <c r="I24" s="36" t="str">
        <f aca="false">IF(H24="","",EDATE(H24,12)-1)</f>
        <v/>
      </c>
      <c r="J24" s="37" t="str">
        <f aca="false">IF(OR($B24="",$E24=""),"",IF($E24&gt;대시보드!$B$7,0,IF(DATEDIF($E24,대시보드!$B$7,"Y")=0,MIN(11,DATEDIF($E24,대시보드!$B$7,"M")),MIN(25,15+INT((DATEDIF($E24,대시보드!$B$7,"Y")-1)/2)))))</f>
        <v/>
      </c>
      <c r="K24" s="38"/>
      <c r="L24" s="37" t="str">
        <f aca="false">IF(J24="","",J24+N(K24))</f>
        <v/>
      </c>
      <c r="M24" s="37" t="str">
        <f aca="false">IF(L24="","",SUMIFS('사용 내역'!$F$5:$F$504,'사용 내역'!$C$5:$C$504,$B24,'사용 내역'!$A$5:$A$504,"&gt;="&amp;H24,'사용 내역'!$A$5:$A$504,"&lt;="&amp;I24))</f>
        <v/>
      </c>
      <c r="N24" s="37" t="str">
        <f aca="false">IF(L24="","",L24-M24)</f>
        <v/>
      </c>
      <c r="O24" s="39" t="str">
        <f aca="false">IF(L24="","",IF(L24&lt;=0,0,M24/L24))</f>
        <v/>
      </c>
      <c r="P24" s="36" t="str">
        <f aca="false">IF(I24="","",I24+1)</f>
        <v/>
      </c>
      <c r="Q24" s="37" t="str">
        <f aca="false">IF(OR($B24="",$E24=""),"",IF($E24&gt;대시보드!$B$7,11,MIN(25,15+INT(DATEDIF($E24,대시보드!$B$7,"Y")/2))))</f>
        <v/>
      </c>
      <c r="R24" s="40" t="str">
        <f aca="false">IF($B24="","",IF($E24="","입사일 없음",IF($E24&gt;대시보드!$B$7,"입사 예정",IF(N24&lt;0,"초과 사용",IF($F24="퇴사","퇴사","OK")))))</f>
        <v/>
      </c>
    </row>
    <row r="25" customFormat="false" ht="18.75" hidden="false" customHeight="true" outlineLevel="0" collapsed="false">
      <c r="A25" s="33"/>
      <c r="B25" s="33"/>
      <c r="C25" s="33"/>
      <c r="D25" s="33"/>
      <c r="E25" s="34"/>
      <c r="F25" s="33"/>
      <c r="G25" s="35" t="str">
        <f aca="false">IF(OR($B25="",$E25=""),"",IF($E25&gt;대시보드!$B$7,"입사 전",IF(DATEDIF($E25,대시보드!$B$7,"Y")=0,"",DATEDIF($E25,대시보드!$B$7,"Y")&amp;"년 ")&amp;DATEDIF($E25,대시보드!$B$7,"YM")&amp;"개월"))</f>
        <v/>
      </c>
      <c r="H25" s="36" t="str">
        <f aca="false">IF(OR($B25="",$E25=""),"",IF($E25&gt;대시보드!$B$7,$E25,EDATE($E25,12*DATEDIF($E25,대시보드!$B$7,"Y"))))</f>
        <v/>
      </c>
      <c r="I25" s="36" t="str">
        <f aca="false">IF(H25="","",EDATE(H25,12)-1)</f>
        <v/>
      </c>
      <c r="J25" s="37" t="str">
        <f aca="false">IF(OR($B25="",$E25=""),"",IF($E25&gt;대시보드!$B$7,0,IF(DATEDIF($E25,대시보드!$B$7,"Y")=0,MIN(11,DATEDIF($E25,대시보드!$B$7,"M")),MIN(25,15+INT((DATEDIF($E25,대시보드!$B$7,"Y")-1)/2)))))</f>
        <v/>
      </c>
      <c r="K25" s="38"/>
      <c r="L25" s="37" t="str">
        <f aca="false">IF(J25="","",J25+N(K25))</f>
        <v/>
      </c>
      <c r="M25" s="37" t="str">
        <f aca="false">IF(L25="","",SUMIFS('사용 내역'!$F$5:$F$504,'사용 내역'!$C$5:$C$504,$B25,'사용 내역'!$A$5:$A$504,"&gt;="&amp;H25,'사용 내역'!$A$5:$A$504,"&lt;="&amp;I25))</f>
        <v/>
      </c>
      <c r="N25" s="37" t="str">
        <f aca="false">IF(L25="","",L25-M25)</f>
        <v/>
      </c>
      <c r="O25" s="39" t="str">
        <f aca="false">IF(L25="","",IF(L25&lt;=0,0,M25/L25))</f>
        <v/>
      </c>
      <c r="P25" s="36" t="str">
        <f aca="false">IF(I25="","",I25+1)</f>
        <v/>
      </c>
      <c r="Q25" s="37" t="str">
        <f aca="false">IF(OR($B25="",$E25=""),"",IF($E25&gt;대시보드!$B$7,11,MIN(25,15+INT(DATEDIF($E25,대시보드!$B$7,"Y")/2))))</f>
        <v/>
      </c>
      <c r="R25" s="40" t="str">
        <f aca="false">IF($B25="","",IF($E25="","입사일 없음",IF($E25&gt;대시보드!$B$7,"입사 예정",IF(N25&lt;0,"초과 사용",IF($F25="퇴사","퇴사","OK")))))</f>
        <v/>
      </c>
    </row>
    <row r="26" customFormat="false" ht="18.75" hidden="false" customHeight="true" outlineLevel="0" collapsed="false">
      <c r="A26" s="33"/>
      <c r="B26" s="33"/>
      <c r="C26" s="33"/>
      <c r="D26" s="33"/>
      <c r="E26" s="34"/>
      <c r="F26" s="33"/>
      <c r="G26" s="35" t="str">
        <f aca="false">IF(OR($B26="",$E26=""),"",IF($E26&gt;대시보드!$B$7,"입사 전",IF(DATEDIF($E26,대시보드!$B$7,"Y")=0,"",DATEDIF($E26,대시보드!$B$7,"Y")&amp;"년 ")&amp;DATEDIF($E26,대시보드!$B$7,"YM")&amp;"개월"))</f>
        <v/>
      </c>
      <c r="H26" s="36" t="str">
        <f aca="false">IF(OR($B26="",$E26=""),"",IF($E26&gt;대시보드!$B$7,$E26,EDATE($E26,12*DATEDIF($E26,대시보드!$B$7,"Y"))))</f>
        <v/>
      </c>
      <c r="I26" s="36" t="str">
        <f aca="false">IF(H26="","",EDATE(H26,12)-1)</f>
        <v/>
      </c>
      <c r="J26" s="37" t="str">
        <f aca="false">IF(OR($B26="",$E26=""),"",IF($E26&gt;대시보드!$B$7,0,IF(DATEDIF($E26,대시보드!$B$7,"Y")=0,MIN(11,DATEDIF($E26,대시보드!$B$7,"M")),MIN(25,15+INT((DATEDIF($E26,대시보드!$B$7,"Y")-1)/2)))))</f>
        <v/>
      </c>
      <c r="K26" s="38"/>
      <c r="L26" s="37" t="str">
        <f aca="false">IF(J26="","",J26+N(K26))</f>
        <v/>
      </c>
      <c r="M26" s="37" t="str">
        <f aca="false">IF(L26="","",SUMIFS('사용 내역'!$F$5:$F$504,'사용 내역'!$C$5:$C$504,$B26,'사용 내역'!$A$5:$A$504,"&gt;="&amp;H26,'사용 내역'!$A$5:$A$504,"&lt;="&amp;I26))</f>
        <v/>
      </c>
      <c r="N26" s="37" t="str">
        <f aca="false">IF(L26="","",L26-M26)</f>
        <v/>
      </c>
      <c r="O26" s="39" t="str">
        <f aca="false">IF(L26="","",IF(L26&lt;=0,0,M26/L26))</f>
        <v/>
      </c>
      <c r="P26" s="36" t="str">
        <f aca="false">IF(I26="","",I26+1)</f>
        <v/>
      </c>
      <c r="Q26" s="37" t="str">
        <f aca="false">IF(OR($B26="",$E26=""),"",IF($E26&gt;대시보드!$B$7,11,MIN(25,15+INT(DATEDIF($E26,대시보드!$B$7,"Y")/2))))</f>
        <v/>
      </c>
      <c r="R26" s="40" t="str">
        <f aca="false">IF($B26="","",IF($E26="","입사일 없음",IF($E26&gt;대시보드!$B$7,"입사 예정",IF(N26&lt;0,"초과 사용",IF($F26="퇴사","퇴사","OK")))))</f>
        <v/>
      </c>
    </row>
    <row r="27" customFormat="false" ht="18.75" hidden="false" customHeight="true" outlineLevel="0" collapsed="false">
      <c r="A27" s="33"/>
      <c r="B27" s="33"/>
      <c r="C27" s="33"/>
      <c r="D27" s="33"/>
      <c r="E27" s="34"/>
      <c r="F27" s="33"/>
      <c r="G27" s="35" t="str">
        <f aca="false">IF(OR($B27="",$E27=""),"",IF($E27&gt;대시보드!$B$7,"입사 전",IF(DATEDIF($E27,대시보드!$B$7,"Y")=0,"",DATEDIF($E27,대시보드!$B$7,"Y")&amp;"년 ")&amp;DATEDIF($E27,대시보드!$B$7,"YM")&amp;"개월"))</f>
        <v/>
      </c>
      <c r="H27" s="36" t="str">
        <f aca="false">IF(OR($B27="",$E27=""),"",IF($E27&gt;대시보드!$B$7,$E27,EDATE($E27,12*DATEDIF($E27,대시보드!$B$7,"Y"))))</f>
        <v/>
      </c>
      <c r="I27" s="36" t="str">
        <f aca="false">IF(H27="","",EDATE(H27,12)-1)</f>
        <v/>
      </c>
      <c r="J27" s="37" t="str">
        <f aca="false">IF(OR($B27="",$E27=""),"",IF($E27&gt;대시보드!$B$7,0,IF(DATEDIF($E27,대시보드!$B$7,"Y")=0,MIN(11,DATEDIF($E27,대시보드!$B$7,"M")),MIN(25,15+INT((DATEDIF($E27,대시보드!$B$7,"Y")-1)/2)))))</f>
        <v/>
      </c>
      <c r="K27" s="38"/>
      <c r="L27" s="37" t="str">
        <f aca="false">IF(J27="","",J27+N(K27))</f>
        <v/>
      </c>
      <c r="M27" s="37" t="str">
        <f aca="false">IF(L27="","",SUMIFS('사용 내역'!$F$5:$F$504,'사용 내역'!$C$5:$C$504,$B27,'사용 내역'!$A$5:$A$504,"&gt;="&amp;H27,'사용 내역'!$A$5:$A$504,"&lt;="&amp;I27))</f>
        <v/>
      </c>
      <c r="N27" s="37" t="str">
        <f aca="false">IF(L27="","",L27-M27)</f>
        <v/>
      </c>
      <c r="O27" s="39" t="str">
        <f aca="false">IF(L27="","",IF(L27&lt;=0,0,M27/L27))</f>
        <v/>
      </c>
      <c r="P27" s="36" t="str">
        <f aca="false">IF(I27="","",I27+1)</f>
        <v/>
      </c>
      <c r="Q27" s="37" t="str">
        <f aca="false">IF(OR($B27="",$E27=""),"",IF($E27&gt;대시보드!$B$7,11,MIN(25,15+INT(DATEDIF($E27,대시보드!$B$7,"Y")/2))))</f>
        <v/>
      </c>
      <c r="R27" s="40" t="str">
        <f aca="false">IF($B27="","",IF($E27="","입사일 없음",IF($E27&gt;대시보드!$B$7,"입사 예정",IF(N27&lt;0,"초과 사용",IF($F27="퇴사","퇴사","OK")))))</f>
        <v/>
      </c>
    </row>
    <row r="28" customFormat="false" ht="18.75" hidden="false" customHeight="true" outlineLevel="0" collapsed="false">
      <c r="A28" s="33"/>
      <c r="B28" s="33"/>
      <c r="C28" s="33"/>
      <c r="D28" s="33"/>
      <c r="E28" s="34"/>
      <c r="F28" s="33"/>
      <c r="G28" s="35" t="str">
        <f aca="false">IF(OR($B28="",$E28=""),"",IF($E28&gt;대시보드!$B$7,"입사 전",IF(DATEDIF($E28,대시보드!$B$7,"Y")=0,"",DATEDIF($E28,대시보드!$B$7,"Y")&amp;"년 ")&amp;DATEDIF($E28,대시보드!$B$7,"YM")&amp;"개월"))</f>
        <v/>
      </c>
      <c r="H28" s="36" t="str">
        <f aca="false">IF(OR($B28="",$E28=""),"",IF($E28&gt;대시보드!$B$7,$E28,EDATE($E28,12*DATEDIF($E28,대시보드!$B$7,"Y"))))</f>
        <v/>
      </c>
      <c r="I28" s="36" t="str">
        <f aca="false">IF(H28="","",EDATE(H28,12)-1)</f>
        <v/>
      </c>
      <c r="J28" s="37" t="str">
        <f aca="false">IF(OR($B28="",$E28=""),"",IF($E28&gt;대시보드!$B$7,0,IF(DATEDIF($E28,대시보드!$B$7,"Y")=0,MIN(11,DATEDIF($E28,대시보드!$B$7,"M")),MIN(25,15+INT((DATEDIF($E28,대시보드!$B$7,"Y")-1)/2)))))</f>
        <v/>
      </c>
      <c r="K28" s="38"/>
      <c r="L28" s="37" t="str">
        <f aca="false">IF(J28="","",J28+N(K28))</f>
        <v/>
      </c>
      <c r="M28" s="37" t="str">
        <f aca="false">IF(L28="","",SUMIFS('사용 내역'!$F$5:$F$504,'사용 내역'!$C$5:$C$504,$B28,'사용 내역'!$A$5:$A$504,"&gt;="&amp;H28,'사용 내역'!$A$5:$A$504,"&lt;="&amp;I28))</f>
        <v/>
      </c>
      <c r="N28" s="37" t="str">
        <f aca="false">IF(L28="","",L28-M28)</f>
        <v/>
      </c>
      <c r="O28" s="39" t="str">
        <f aca="false">IF(L28="","",IF(L28&lt;=0,0,M28/L28))</f>
        <v/>
      </c>
      <c r="P28" s="36" t="str">
        <f aca="false">IF(I28="","",I28+1)</f>
        <v/>
      </c>
      <c r="Q28" s="37" t="str">
        <f aca="false">IF(OR($B28="",$E28=""),"",IF($E28&gt;대시보드!$B$7,11,MIN(25,15+INT(DATEDIF($E28,대시보드!$B$7,"Y")/2))))</f>
        <v/>
      </c>
      <c r="R28" s="40" t="str">
        <f aca="false">IF($B28="","",IF($E28="","입사일 없음",IF($E28&gt;대시보드!$B$7,"입사 예정",IF(N28&lt;0,"초과 사용",IF($F28="퇴사","퇴사","OK")))))</f>
        <v/>
      </c>
    </row>
    <row r="29" customFormat="false" ht="18.75" hidden="false" customHeight="true" outlineLevel="0" collapsed="false">
      <c r="A29" s="33"/>
      <c r="B29" s="33"/>
      <c r="C29" s="33"/>
      <c r="D29" s="33"/>
      <c r="E29" s="34"/>
      <c r="F29" s="33"/>
      <c r="G29" s="35" t="str">
        <f aca="false">IF(OR($B29="",$E29=""),"",IF($E29&gt;대시보드!$B$7,"입사 전",IF(DATEDIF($E29,대시보드!$B$7,"Y")=0,"",DATEDIF($E29,대시보드!$B$7,"Y")&amp;"년 ")&amp;DATEDIF($E29,대시보드!$B$7,"YM")&amp;"개월"))</f>
        <v/>
      </c>
      <c r="H29" s="36" t="str">
        <f aca="false">IF(OR($B29="",$E29=""),"",IF($E29&gt;대시보드!$B$7,$E29,EDATE($E29,12*DATEDIF($E29,대시보드!$B$7,"Y"))))</f>
        <v/>
      </c>
      <c r="I29" s="36" t="str">
        <f aca="false">IF(H29="","",EDATE(H29,12)-1)</f>
        <v/>
      </c>
      <c r="J29" s="37" t="str">
        <f aca="false">IF(OR($B29="",$E29=""),"",IF($E29&gt;대시보드!$B$7,0,IF(DATEDIF($E29,대시보드!$B$7,"Y")=0,MIN(11,DATEDIF($E29,대시보드!$B$7,"M")),MIN(25,15+INT((DATEDIF($E29,대시보드!$B$7,"Y")-1)/2)))))</f>
        <v/>
      </c>
      <c r="K29" s="38"/>
      <c r="L29" s="37" t="str">
        <f aca="false">IF(J29="","",J29+N(K29))</f>
        <v/>
      </c>
      <c r="M29" s="37" t="str">
        <f aca="false">IF(L29="","",SUMIFS('사용 내역'!$F$5:$F$504,'사용 내역'!$C$5:$C$504,$B29,'사용 내역'!$A$5:$A$504,"&gt;="&amp;H29,'사용 내역'!$A$5:$A$504,"&lt;="&amp;I29))</f>
        <v/>
      </c>
      <c r="N29" s="37" t="str">
        <f aca="false">IF(L29="","",L29-M29)</f>
        <v/>
      </c>
      <c r="O29" s="39" t="str">
        <f aca="false">IF(L29="","",IF(L29&lt;=0,0,M29/L29))</f>
        <v/>
      </c>
      <c r="P29" s="36" t="str">
        <f aca="false">IF(I29="","",I29+1)</f>
        <v/>
      </c>
      <c r="Q29" s="37" t="str">
        <f aca="false">IF(OR($B29="",$E29=""),"",IF($E29&gt;대시보드!$B$7,11,MIN(25,15+INT(DATEDIF($E29,대시보드!$B$7,"Y")/2))))</f>
        <v/>
      </c>
      <c r="R29" s="40" t="str">
        <f aca="false">IF($B29="","",IF($E29="","입사일 없음",IF($E29&gt;대시보드!$B$7,"입사 예정",IF(N29&lt;0,"초과 사용",IF($F29="퇴사","퇴사","OK")))))</f>
        <v/>
      </c>
    </row>
    <row r="30" customFormat="false" ht="18.75" hidden="false" customHeight="true" outlineLevel="0" collapsed="false">
      <c r="A30" s="33"/>
      <c r="B30" s="33"/>
      <c r="C30" s="33"/>
      <c r="D30" s="33"/>
      <c r="E30" s="34"/>
      <c r="F30" s="33"/>
      <c r="G30" s="35" t="str">
        <f aca="false">IF(OR($B30="",$E30=""),"",IF($E30&gt;대시보드!$B$7,"입사 전",IF(DATEDIF($E30,대시보드!$B$7,"Y")=0,"",DATEDIF($E30,대시보드!$B$7,"Y")&amp;"년 ")&amp;DATEDIF($E30,대시보드!$B$7,"YM")&amp;"개월"))</f>
        <v/>
      </c>
      <c r="H30" s="36" t="str">
        <f aca="false">IF(OR($B30="",$E30=""),"",IF($E30&gt;대시보드!$B$7,$E30,EDATE($E30,12*DATEDIF($E30,대시보드!$B$7,"Y"))))</f>
        <v/>
      </c>
      <c r="I30" s="36" t="str">
        <f aca="false">IF(H30="","",EDATE(H30,12)-1)</f>
        <v/>
      </c>
      <c r="J30" s="37" t="str">
        <f aca="false">IF(OR($B30="",$E30=""),"",IF($E30&gt;대시보드!$B$7,0,IF(DATEDIF($E30,대시보드!$B$7,"Y")=0,MIN(11,DATEDIF($E30,대시보드!$B$7,"M")),MIN(25,15+INT((DATEDIF($E30,대시보드!$B$7,"Y")-1)/2)))))</f>
        <v/>
      </c>
      <c r="K30" s="38"/>
      <c r="L30" s="37" t="str">
        <f aca="false">IF(J30="","",J30+N(K30))</f>
        <v/>
      </c>
      <c r="M30" s="37" t="str">
        <f aca="false">IF(L30="","",SUMIFS('사용 내역'!$F$5:$F$504,'사용 내역'!$C$5:$C$504,$B30,'사용 내역'!$A$5:$A$504,"&gt;="&amp;H30,'사용 내역'!$A$5:$A$504,"&lt;="&amp;I30))</f>
        <v/>
      </c>
      <c r="N30" s="37" t="str">
        <f aca="false">IF(L30="","",L30-M30)</f>
        <v/>
      </c>
      <c r="O30" s="39" t="str">
        <f aca="false">IF(L30="","",IF(L30&lt;=0,0,M30/L30))</f>
        <v/>
      </c>
      <c r="P30" s="36" t="str">
        <f aca="false">IF(I30="","",I30+1)</f>
        <v/>
      </c>
      <c r="Q30" s="37" t="str">
        <f aca="false">IF(OR($B30="",$E30=""),"",IF($E30&gt;대시보드!$B$7,11,MIN(25,15+INT(DATEDIF($E30,대시보드!$B$7,"Y")/2))))</f>
        <v/>
      </c>
      <c r="R30" s="40" t="str">
        <f aca="false">IF($B30="","",IF($E30="","입사일 없음",IF($E30&gt;대시보드!$B$7,"입사 예정",IF(N30&lt;0,"초과 사용",IF($F30="퇴사","퇴사","OK")))))</f>
        <v/>
      </c>
    </row>
    <row r="31" customFormat="false" ht="18.75" hidden="false" customHeight="true" outlineLevel="0" collapsed="false">
      <c r="A31" s="33"/>
      <c r="B31" s="33"/>
      <c r="C31" s="33"/>
      <c r="D31" s="33"/>
      <c r="E31" s="34"/>
      <c r="F31" s="33"/>
      <c r="G31" s="35" t="str">
        <f aca="false">IF(OR($B31="",$E31=""),"",IF($E31&gt;대시보드!$B$7,"입사 전",IF(DATEDIF($E31,대시보드!$B$7,"Y")=0,"",DATEDIF($E31,대시보드!$B$7,"Y")&amp;"년 ")&amp;DATEDIF($E31,대시보드!$B$7,"YM")&amp;"개월"))</f>
        <v/>
      </c>
      <c r="H31" s="36" t="str">
        <f aca="false">IF(OR($B31="",$E31=""),"",IF($E31&gt;대시보드!$B$7,$E31,EDATE($E31,12*DATEDIF($E31,대시보드!$B$7,"Y"))))</f>
        <v/>
      </c>
      <c r="I31" s="36" t="str">
        <f aca="false">IF(H31="","",EDATE(H31,12)-1)</f>
        <v/>
      </c>
      <c r="J31" s="37" t="str">
        <f aca="false">IF(OR($B31="",$E31=""),"",IF($E31&gt;대시보드!$B$7,0,IF(DATEDIF($E31,대시보드!$B$7,"Y")=0,MIN(11,DATEDIF($E31,대시보드!$B$7,"M")),MIN(25,15+INT((DATEDIF($E31,대시보드!$B$7,"Y")-1)/2)))))</f>
        <v/>
      </c>
      <c r="K31" s="38"/>
      <c r="L31" s="37" t="str">
        <f aca="false">IF(J31="","",J31+N(K31))</f>
        <v/>
      </c>
      <c r="M31" s="37" t="str">
        <f aca="false">IF(L31="","",SUMIFS('사용 내역'!$F$5:$F$504,'사용 내역'!$C$5:$C$504,$B31,'사용 내역'!$A$5:$A$504,"&gt;="&amp;H31,'사용 내역'!$A$5:$A$504,"&lt;="&amp;I31))</f>
        <v/>
      </c>
      <c r="N31" s="37" t="str">
        <f aca="false">IF(L31="","",L31-M31)</f>
        <v/>
      </c>
      <c r="O31" s="39" t="str">
        <f aca="false">IF(L31="","",IF(L31&lt;=0,0,M31/L31))</f>
        <v/>
      </c>
      <c r="P31" s="36" t="str">
        <f aca="false">IF(I31="","",I31+1)</f>
        <v/>
      </c>
      <c r="Q31" s="37" t="str">
        <f aca="false">IF(OR($B31="",$E31=""),"",IF($E31&gt;대시보드!$B$7,11,MIN(25,15+INT(DATEDIF($E31,대시보드!$B$7,"Y")/2))))</f>
        <v/>
      </c>
      <c r="R31" s="40" t="str">
        <f aca="false">IF($B31="","",IF($E31="","입사일 없음",IF($E31&gt;대시보드!$B$7,"입사 예정",IF(N31&lt;0,"초과 사용",IF($F31="퇴사","퇴사","OK")))))</f>
        <v/>
      </c>
    </row>
    <row r="32" customFormat="false" ht="18.75" hidden="false" customHeight="true" outlineLevel="0" collapsed="false">
      <c r="A32" s="33"/>
      <c r="B32" s="33"/>
      <c r="C32" s="33"/>
      <c r="D32" s="33"/>
      <c r="E32" s="34"/>
      <c r="F32" s="33"/>
      <c r="G32" s="35" t="str">
        <f aca="false">IF(OR($B32="",$E32=""),"",IF($E32&gt;대시보드!$B$7,"입사 전",IF(DATEDIF($E32,대시보드!$B$7,"Y")=0,"",DATEDIF($E32,대시보드!$B$7,"Y")&amp;"년 ")&amp;DATEDIF($E32,대시보드!$B$7,"YM")&amp;"개월"))</f>
        <v/>
      </c>
      <c r="H32" s="36" t="str">
        <f aca="false">IF(OR($B32="",$E32=""),"",IF($E32&gt;대시보드!$B$7,$E32,EDATE($E32,12*DATEDIF($E32,대시보드!$B$7,"Y"))))</f>
        <v/>
      </c>
      <c r="I32" s="36" t="str">
        <f aca="false">IF(H32="","",EDATE(H32,12)-1)</f>
        <v/>
      </c>
      <c r="J32" s="37" t="str">
        <f aca="false">IF(OR($B32="",$E32=""),"",IF($E32&gt;대시보드!$B$7,0,IF(DATEDIF($E32,대시보드!$B$7,"Y")=0,MIN(11,DATEDIF($E32,대시보드!$B$7,"M")),MIN(25,15+INT((DATEDIF($E32,대시보드!$B$7,"Y")-1)/2)))))</f>
        <v/>
      </c>
      <c r="K32" s="38"/>
      <c r="L32" s="37" t="str">
        <f aca="false">IF(J32="","",J32+N(K32))</f>
        <v/>
      </c>
      <c r="M32" s="37" t="str">
        <f aca="false">IF(L32="","",SUMIFS('사용 내역'!$F$5:$F$504,'사용 내역'!$C$5:$C$504,$B32,'사용 내역'!$A$5:$A$504,"&gt;="&amp;H32,'사용 내역'!$A$5:$A$504,"&lt;="&amp;I32))</f>
        <v/>
      </c>
      <c r="N32" s="37" t="str">
        <f aca="false">IF(L32="","",L32-M32)</f>
        <v/>
      </c>
      <c r="O32" s="39" t="str">
        <f aca="false">IF(L32="","",IF(L32&lt;=0,0,M32/L32))</f>
        <v/>
      </c>
      <c r="P32" s="36" t="str">
        <f aca="false">IF(I32="","",I32+1)</f>
        <v/>
      </c>
      <c r="Q32" s="37" t="str">
        <f aca="false">IF(OR($B32="",$E32=""),"",IF($E32&gt;대시보드!$B$7,11,MIN(25,15+INT(DATEDIF($E32,대시보드!$B$7,"Y")/2))))</f>
        <v/>
      </c>
      <c r="R32" s="40" t="str">
        <f aca="false">IF($B32="","",IF($E32="","입사일 없음",IF($E32&gt;대시보드!$B$7,"입사 예정",IF(N32&lt;0,"초과 사용",IF($F32="퇴사","퇴사","OK")))))</f>
        <v/>
      </c>
    </row>
    <row r="33" customFormat="false" ht="18.75" hidden="false" customHeight="true" outlineLevel="0" collapsed="false">
      <c r="A33" s="33"/>
      <c r="B33" s="33"/>
      <c r="C33" s="33"/>
      <c r="D33" s="33"/>
      <c r="E33" s="34"/>
      <c r="F33" s="33"/>
      <c r="G33" s="35" t="str">
        <f aca="false">IF(OR($B33="",$E33=""),"",IF($E33&gt;대시보드!$B$7,"입사 전",IF(DATEDIF($E33,대시보드!$B$7,"Y")=0,"",DATEDIF($E33,대시보드!$B$7,"Y")&amp;"년 ")&amp;DATEDIF($E33,대시보드!$B$7,"YM")&amp;"개월"))</f>
        <v/>
      </c>
      <c r="H33" s="36" t="str">
        <f aca="false">IF(OR($B33="",$E33=""),"",IF($E33&gt;대시보드!$B$7,$E33,EDATE($E33,12*DATEDIF($E33,대시보드!$B$7,"Y"))))</f>
        <v/>
      </c>
      <c r="I33" s="36" t="str">
        <f aca="false">IF(H33="","",EDATE(H33,12)-1)</f>
        <v/>
      </c>
      <c r="J33" s="37" t="str">
        <f aca="false">IF(OR($B33="",$E33=""),"",IF($E33&gt;대시보드!$B$7,0,IF(DATEDIF($E33,대시보드!$B$7,"Y")=0,MIN(11,DATEDIF($E33,대시보드!$B$7,"M")),MIN(25,15+INT((DATEDIF($E33,대시보드!$B$7,"Y")-1)/2)))))</f>
        <v/>
      </c>
      <c r="K33" s="38"/>
      <c r="L33" s="37" t="str">
        <f aca="false">IF(J33="","",J33+N(K33))</f>
        <v/>
      </c>
      <c r="M33" s="37" t="str">
        <f aca="false">IF(L33="","",SUMIFS('사용 내역'!$F$5:$F$504,'사용 내역'!$C$5:$C$504,$B33,'사용 내역'!$A$5:$A$504,"&gt;="&amp;H33,'사용 내역'!$A$5:$A$504,"&lt;="&amp;I33))</f>
        <v/>
      </c>
      <c r="N33" s="37" t="str">
        <f aca="false">IF(L33="","",L33-M33)</f>
        <v/>
      </c>
      <c r="O33" s="39" t="str">
        <f aca="false">IF(L33="","",IF(L33&lt;=0,0,M33/L33))</f>
        <v/>
      </c>
      <c r="P33" s="36" t="str">
        <f aca="false">IF(I33="","",I33+1)</f>
        <v/>
      </c>
      <c r="Q33" s="37" t="str">
        <f aca="false">IF(OR($B33="",$E33=""),"",IF($E33&gt;대시보드!$B$7,11,MIN(25,15+INT(DATEDIF($E33,대시보드!$B$7,"Y")/2))))</f>
        <v/>
      </c>
      <c r="R33" s="40" t="str">
        <f aca="false">IF($B33="","",IF($E33="","입사일 없음",IF($E33&gt;대시보드!$B$7,"입사 예정",IF(N33&lt;0,"초과 사용",IF($F33="퇴사","퇴사","OK")))))</f>
        <v/>
      </c>
    </row>
    <row r="34" customFormat="false" ht="18.75" hidden="false" customHeight="true" outlineLevel="0" collapsed="false">
      <c r="A34" s="33"/>
      <c r="B34" s="33"/>
      <c r="C34" s="33"/>
      <c r="D34" s="33"/>
      <c r="E34" s="34"/>
      <c r="F34" s="33"/>
      <c r="G34" s="35" t="str">
        <f aca="false">IF(OR($B34="",$E34=""),"",IF($E34&gt;대시보드!$B$7,"입사 전",IF(DATEDIF($E34,대시보드!$B$7,"Y")=0,"",DATEDIF($E34,대시보드!$B$7,"Y")&amp;"년 ")&amp;DATEDIF($E34,대시보드!$B$7,"YM")&amp;"개월"))</f>
        <v/>
      </c>
      <c r="H34" s="36" t="str">
        <f aca="false">IF(OR($B34="",$E34=""),"",IF($E34&gt;대시보드!$B$7,$E34,EDATE($E34,12*DATEDIF($E34,대시보드!$B$7,"Y"))))</f>
        <v/>
      </c>
      <c r="I34" s="36" t="str">
        <f aca="false">IF(H34="","",EDATE(H34,12)-1)</f>
        <v/>
      </c>
      <c r="J34" s="37" t="str">
        <f aca="false">IF(OR($B34="",$E34=""),"",IF($E34&gt;대시보드!$B$7,0,IF(DATEDIF($E34,대시보드!$B$7,"Y")=0,MIN(11,DATEDIF($E34,대시보드!$B$7,"M")),MIN(25,15+INT((DATEDIF($E34,대시보드!$B$7,"Y")-1)/2)))))</f>
        <v/>
      </c>
      <c r="K34" s="38"/>
      <c r="L34" s="37" t="str">
        <f aca="false">IF(J34="","",J34+N(K34))</f>
        <v/>
      </c>
      <c r="M34" s="37" t="str">
        <f aca="false">IF(L34="","",SUMIFS('사용 내역'!$F$5:$F$504,'사용 내역'!$C$5:$C$504,$B34,'사용 내역'!$A$5:$A$504,"&gt;="&amp;H34,'사용 내역'!$A$5:$A$504,"&lt;="&amp;I34))</f>
        <v/>
      </c>
      <c r="N34" s="37" t="str">
        <f aca="false">IF(L34="","",L34-M34)</f>
        <v/>
      </c>
      <c r="O34" s="39" t="str">
        <f aca="false">IF(L34="","",IF(L34&lt;=0,0,M34/L34))</f>
        <v/>
      </c>
      <c r="P34" s="36" t="str">
        <f aca="false">IF(I34="","",I34+1)</f>
        <v/>
      </c>
      <c r="Q34" s="37" t="str">
        <f aca="false">IF(OR($B34="",$E34=""),"",IF($E34&gt;대시보드!$B$7,11,MIN(25,15+INT(DATEDIF($E34,대시보드!$B$7,"Y")/2))))</f>
        <v/>
      </c>
      <c r="R34" s="40" t="str">
        <f aca="false">IF($B34="","",IF($E34="","입사일 없음",IF($E34&gt;대시보드!$B$7,"입사 예정",IF(N34&lt;0,"초과 사용",IF($F34="퇴사","퇴사","OK")))))</f>
        <v/>
      </c>
    </row>
    <row r="35" customFormat="false" ht="18.75" hidden="false" customHeight="true" outlineLevel="0" collapsed="false">
      <c r="A35" s="33"/>
      <c r="B35" s="33"/>
      <c r="C35" s="33"/>
      <c r="D35" s="33"/>
      <c r="E35" s="34"/>
      <c r="F35" s="33"/>
      <c r="G35" s="35" t="str">
        <f aca="false">IF(OR($B35="",$E35=""),"",IF($E35&gt;대시보드!$B$7,"입사 전",IF(DATEDIF($E35,대시보드!$B$7,"Y")=0,"",DATEDIF($E35,대시보드!$B$7,"Y")&amp;"년 ")&amp;DATEDIF($E35,대시보드!$B$7,"YM")&amp;"개월"))</f>
        <v/>
      </c>
      <c r="H35" s="36" t="str">
        <f aca="false">IF(OR($B35="",$E35=""),"",IF($E35&gt;대시보드!$B$7,$E35,EDATE($E35,12*DATEDIF($E35,대시보드!$B$7,"Y"))))</f>
        <v/>
      </c>
      <c r="I35" s="36" t="str">
        <f aca="false">IF(H35="","",EDATE(H35,12)-1)</f>
        <v/>
      </c>
      <c r="J35" s="37" t="str">
        <f aca="false">IF(OR($B35="",$E35=""),"",IF($E35&gt;대시보드!$B$7,0,IF(DATEDIF($E35,대시보드!$B$7,"Y")=0,MIN(11,DATEDIF($E35,대시보드!$B$7,"M")),MIN(25,15+INT((DATEDIF($E35,대시보드!$B$7,"Y")-1)/2)))))</f>
        <v/>
      </c>
      <c r="K35" s="38"/>
      <c r="L35" s="37" t="str">
        <f aca="false">IF(J35="","",J35+N(K35))</f>
        <v/>
      </c>
      <c r="M35" s="37" t="str">
        <f aca="false">IF(L35="","",SUMIFS('사용 내역'!$F$5:$F$504,'사용 내역'!$C$5:$C$504,$B35,'사용 내역'!$A$5:$A$504,"&gt;="&amp;H35,'사용 내역'!$A$5:$A$504,"&lt;="&amp;I35))</f>
        <v/>
      </c>
      <c r="N35" s="37" t="str">
        <f aca="false">IF(L35="","",L35-M35)</f>
        <v/>
      </c>
      <c r="O35" s="39" t="str">
        <f aca="false">IF(L35="","",IF(L35&lt;=0,0,M35/L35))</f>
        <v/>
      </c>
      <c r="P35" s="36" t="str">
        <f aca="false">IF(I35="","",I35+1)</f>
        <v/>
      </c>
      <c r="Q35" s="37" t="str">
        <f aca="false">IF(OR($B35="",$E35=""),"",IF($E35&gt;대시보드!$B$7,11,MIN(25,15+INT(DATEDIF($E35,대시보드!$B$7,"Y")/2))))</f>
        <v/>
      </c>
      <c r="R35" s="40" t="str">
        <f aca="false">IF($B35="","",IF($E35="","입사일 없음",IF($E35&gt;대시보드!$B$7,"입사 예정",IF(N35&lt;0,"초과 사용",IF($F35="퇴사","퇴사","OK")))))</f>
        <v/>
      </c>
    </row>
    <row r="36" customFormat="false" ht="18.75" hidden="false" customHeight="true" outlineLevel="0" collapsed="false">
      <c r="A36" s="33"/>
      <c r="B36" s="33"/>
      <c r="C36" s="33"/>
      <c r="D36" s="33"/>
      <c r="E36" s="34"/>
      <c r="F36" s="33"/>
      <c r="G36" s="35" t="str">
        <f aca="false">IF(OR($B36="",$E36=""),"",IF($E36&gt;대시보드!$B$7,"입사 전",IF(DATEDIF($E36,대시보드!$B$7,"Y")=0,"",DATEDIF($E36,대시보드!$B$7,"Y")&amp;"년 ")&amp;DATEDIF($E36,대시보드!$B$7,"YM")&amp;"개월"))</f>
        <v/>
      </c>
      <c r="H36" s="36" t="str">
        <f aca="false">IF(OR($B36="",$E36=""),"",IF($E36&gt;대시보드!$B$7,$E36,EDATE($E36,12*DATEDIF($E36,대시보드!$B$7,"Y"))))</f>
        <v/>
      </c>
      <c r="I36" s="36" t="str">
        <f aca="false">IF(H36="","",EDATE(H36,12)-1)</f>
        <v/>
      </c>
      <c r="J36" s="37" t="str">
        <f aca="false">IF(OR($B36="",$E36=""),"",IF($E36&gt;대시보드!$B$7,0,IF(DATEDIF($E36,대시보드!$B$7,"Y")=0,MIN(11,DATEDIF($E36,대시보드!$B$7,"M")),MIN(25,15+INT((DATEDIF($E36,대시보드!$B$7,"Y")-1)/2)))))</f>
        <v/>
      </c>
      <c r="K36" s="38"/>
      <c r="L36" s="37" t="str">
        <f aca="false">IF(J36="","",J36+N(K36))</f>
        <v/>
      </c>
      <c r="M36" s="37" t="str">
        <f aca="false">IF(L36="","",SUMIFS('사용 내역'!$F$5:$F$504,'사용 내역'!$C$5:$C$504,$B36,'사용 내역'!$A$5:$A$504,"&gt;="&amp;H36,'사용 내역'!$A$5:$A$504,"&lt;="&amp;I36))</f>
        <v/>
      </c>
      <c r="N36" s="37" t="str">
        <f aca="false">IF(L36="","",L36-M36)</f>
        <v/>
      </c>
      <c r="O36" s="39" t="str">
        <f aca="false">IF(L36="","",IF(L36&lt;=0,0,M36/L36))</f>
        <v/>
      </c>
      <c r="P36" s="36" t="str">
        <f aca="false">IF(I36="","",I36+1)</f>
        <v/>
      </c>
      <c r="Q36" s="37" t="str">
        <f aca="false">IF(OR($B36="",$E36=""),"",IF($E36&gt;대시보드!$B$7,11,MIN(25,15+INT(DATEDIF($E36,대시보드!$B$7,"Y")/2))))</f>
        <v/>
      </c>
      <c r="R36" s="40" t="str">
        <f aca="false">IF($B36="","",IF($E36="","입사일 없음",IF($E36&gt;대시보드!$B$7,"입사 예정",IF(N36&lt;0,"초과 사용",IF($F36="퇴사","퇴사","OK")))))</f>
        <v/>
      </c>
    </row>
    <row r="37" customFormat="false" ht="18.75" hidden="false" customHeight="true" outlineLevel="0" collapsed="false">
      <c r="A37" s="33"/>
      <c r="B37" s="33"/>
      <c r="C37" s="33"/>
      <c r="D37" s="33"/>
      <c r="E37" s="34"/>
      <c r="F37" s="33"/>
      <c r="G37" s="35" t="str">
        <f aca="false">IF(OR($B37="",$E37=""),"",IF($E37&gt;대시보드!$B$7,"입사 전",IF(DATEDIF($E37,대시보드!$B$7,"Y")=0,"",DATEDIF($E37,대시보드!$B$7,"Y")&amp;"년 ")&amp;DATEDIF($E37,대시보드!$B$7,"YM")&amp;"개월"))</f>
        <v/>
      </c>
      <c r="H37" s="36" t="str">
        <f aca="false">IF(OR($B37="",$E37=""),"",IF($E37&gt;대시보드!$B$7,$E37,EDATE($E37,12*DATEDIF($E37,대시보드!$B$7,"Y"))))</f>
        <v/>
      </c>
      <c r="I37" s="36" t="str">
        <f aca="false">IF(H37="","",EDATE(H37,12)-1)</f>
        <v/>
      </c>
      <c r="J37" s="37" t="str">
        <f aca="false">IF(OR($B37="",$E37=""),"",IF($E37&gt;대시보드!$B$7,0,IF(DATEDIF($E37,대시보드!$B$7,"Y")=0,MIN(11,DATEDIF($E37,대시보드!$B$7,"M")),MIN(25,15+INT((DATEDIF($E37,대시보드!$B$7,"Y")-1)/2)))))</f>
        <v/>
      </c>
      <c r="K37" s="38"/>
      <c r="L37" s="37" t="str">
        <f aca="false">IF(J37="","",J37+N(K37))</f>
        <v/>
      </c>
      <c r="M37" s="37" t="str">
        <f aca="false">IF(L37="","",SUMIFS('사용 내역'!$F$5:$F$504,'사용 내역'!$C$5:$C$504,$B37,'사용 내역'!$A$5:$A$504,"&gt;="&amp;H37,'사용 내역'!$A$5:$A$504,"&lt;="&amp;I37))</f>
        <v/>
      </c>
      <c r="N37" s="37" t="str">
        <f aca="false">IF(L37="","",L37-M37)</f>
        <v/>
      </c>
      <c r="O37" s="39" t="str">
        <f aca="false">IF(L37="","",IF(L37&lt;=0,0,M37/L37))</f>
        <v/>
      </c>
      <c r="P37" s="36" t="str">
        <f aca="false">IF(I37="","",I37+1)</f>
        <v/>
      </c>
      <c r="Q37" s="37" t="str">
        <f aca="false">IF(OR($B37="",$E37=""),"",IF($E37&gt;대시보드!$B$7,11,MIN(25,15+INT(DATEDIF($E37,대시보드!$B$7,"Y")/2))))</f>
        <v/>
      </c>
      <c r="R37" s="40" t="str">
        <f aca="false">IF($B37="","",IF($E37="","입사일 없음",IF($E37&gt;대시보드!$B$7,"입사 예정",IF(N37&lt;0,"초과 사용",IF($F37="퇴사","퇴사","OK")))))</f>
        <v/>
      </c>
    </row>
    <row r="38" customFormat="false" ht="18.75" hidden="false" customHeight="true" outlineLevel="0" collapsed="false">
      <c r="A38" s="33"/>
      <c r="B38" s="33"/>
      <c r="C38" s="33"/>
      <c r="D38" s="33"/>
      <c r="E38" s="34"/>
      <c r="F38" s="33"/>
      <c r="G38" s="35" t="str">
        <f aca="false">IF(OR($B38="",$E38=""),"",IF($E38&gt;대시보드!$B$7,"입사 전",IF(DATEDIF($E38,대시보드!$B$7,"Y")=0,"",DATEDIF($E38,대시보드!$B$7,"Y")&amp;"년 ")&amp;DATEDIF($E38,대시보드!$B$7,"YM")&amp;"개월"))</f>
        <v/>
      </c>
      <c r="H38" s="36" t="str">
        <f aca="false">IF(OR($B38="",$E38=""),"",IF($E38&gt;대시보드!$B$7,$E38,EDATE($E38,12*DATEDIF($E38,대시보드!$B$7,"Y"))))</f>
        <v/>
      </c>
      <c r="I38" s="36" t="str">
        <f aca="false">IF(H38="","",EDATE(H38,12)-1)</f>
        <v/>
      </c>
      <c r="J38" s="37" t="str">
        <f aca="false">IF(OR($B38="",$E38=""),"",IF($E38&gt;대시보드!$B$7,0,IF(DATEDIF($E38,대시보드!$B$7,"Y")=0,MIN(11,DATEDIF($E38,대시보드!$B$7,"M")),MIN(25,15+INT((DATEDIF($E38,대시보드!$B$7,"Y")-1)/2)))))</f>
        <v/>
      </c>
      <c r="K38" s="38"/>
      <c r="L38" s="37" t="str">
        <f aca="false">IF(J38="","",J38+N(K38))</f>
        <v/>
      </c>
      <c r="M38" s="37" t="str">
        <f aca="false">IF(L38="","",SUMIFS('사용 내역'!$F$5:$F$504,'사용 내역'!$C$5:$C$504,$B38,'사용 내역'!$A$5:$A$504,"&gt;="&amp;H38,'사용 내역'!$A$5:$A$504,"&lt;="&amp;I38))</f>
        <v/>
      </c>
      <c r="N38" s="37" t="str">
        <f aca="false">IF(L38="","",L38-M38)</f>
        <v/>
      </c>
      <c r="O38" s="39" t="str">
        <f aca="false">IF(L38="","",IF(L38&lt;=0,0,M38/L38))</f>
        <v/>
      </c>
      <c r="P38" s="36" t="str">
        <f aca="false">IF(I38="","",I38+1)</f>
        <v/>
      </c>
      <c r="Q38" s="37" t="str">
        <f aca="false">IF(OR($B38="",$E38=""),"",IF($E38&gt;대시보드!$B$7,11,MIN(25,15+INT(DATEDIF($E38,대시보드!$B$7,"Y")/2))))</f>
        <v/>
      </c>
      <c r="R38" s="40" t="str">
        <f aca="false">IF($B38="","",IF($E38="","입사일 없음",IF($E38&gt;대시보드!$B$7,"입사 예정",IF(N38&lt;0,"초과 사용",IF($F38="퇴사","퇴사","OK")))))</f>
        <v/>
      </c>
    </row>
    <row r="39" customFormat="false" ht="18.75" hidden="false" customHeight="true" outlineLevel="0" collapsed="false">
      <c r="A39" s="33"/>
      <c r="B39" s="33"/>
      <c r="C39" s="33"/>
      <c r="D39" s="33"/>
      <c r="E39" s="34"/>
      <c r="F39" s="33"/>
      <c r="G39" s="35" t="str">
        <f aca="false">IF(OR($B39="",$E39=""),"",IF($E39&gt;대시보드!$B$7,"입사 전",IF(DATEDIF($E39,대시보드!$B$7,"Y")=0,"",DATEDIF($E39,대시보드!$B$7,"Y")&amp;"년 ")&amp;DATEDIF($E39,대시보드!$B$7,"YM")&amp;"개월"))</f>
        <v/>
      </c>
      <c r="H39" s="36" t="str">
        <f aca="false">IF(OR($B39="",$E39=""),"",IF($E39&gt;대시보드!$B$7,$E39,EDATE($E39,12*DATEDIF($E39,대시보드!$B$7,"Y"))))</f>
        <v/>
      </c>
      <c r="I39" s="36" t="str">
        <f aca="false">IF(H39="","",EDATE(H39,12)-1)</f>
        <v/>
      </c>
      <c r="J39" s="37" t="str">
        <f aca="false">IF(OR($B39="",$E39=""),"",IF($E39&gt;대시보드!$B$7,0,IF(DATEDIF($E39,대시보드!$B$7,"Y")=0,MIN(11,DATEDIF($E39,대시보드!$B$7,"M")),MIN(25,15+INT((DATEDIF($E39,대시보드!$B$7,"Y")-1)/2)))))</f>
        <v/>
      </c>
      <c r="K39" s="38"/>
      <c r="L39" s="37" t="str">
        <f aca="false">IF(J39="","",J39+N(K39))</f>
        <v/>
      </c>
      <c r="M39" s="37" t="str">
        <f aca="false">IF(L39="","",SUMIFS('사용 내역'!$F$5:$F$504,'사용 내역'!$C$5:$C$504,$B39,'사용 내역'!$A$5:$A$504,"&gt;="&amp;H39,'사용 내역'!$A$5:$A$504,"&lt;="&amp;I39))</f>
        <v/>
      </c>
      <c r="N39" s="37" t="str">
        <f aca="false">IF(L39="","",L39-M39)</f>
        <v/>
      </c>
      <c r="O39" s="39" t="str">
        <f aca="false">IF(L39="","",IF(L39&lt;=0,0,M39/L39))</f>
        <v/>
      </c>
      <c r="P39" s="36" t="str">
        <f aca="false">IF(I39="","",I39+1)</f>
        <v/>
      </c>
      <c r="Q39" s="37" t="str">
        <f aca="false">IF(OR($B39="",$E39=""),"",IF($E39&gt;대시보드!$B$7,11,MIN(25,15+INT(DATEDIF($E39,대시보드!$B$7,"Y")/2))))</f>
        <v/>
      </c>
      <c r="R39" s="40" t="str">
        <f aca="false">IF($B39="","",IF($E39="","입사일 없음",IF($E39&gt;대시보드!$B$7,"입사 예정",IF(N39&lt;0,"초과 사용",IF($F39="퇴사","퇴사","OK")))))</f>
        <v/>
      </c>
    </row>
    <row r="40" customFormat="false" ht="18.75" hidden="false" customHeight="true" outlineLevel="0" collapsed="false">
      <c r="A40" s="33"/>
      <c r="B40" s="33"/>
      <c r="C40" s="33"/>
      <c r="D40" s="33"/>
      <c r="E40" s="34"/>
      <c r="F40" s="33"/>
      <c r="G40" s="35" t="str">
        <f aca="false">IF(OR($B40="",$E40=""),"",IF($E40&gt;대시보드!$B$7,"입사 전",IF(DATEDIF($E40,대시보드!$B$7,"Y")=0,"",DATEDIF($E40,대시보드!$B$7,"Y")&amp;"년 ")&amp;DATEDIF($E40,대시보드!$B$7,"YM")&amp;"개월"))</f>
        <v/>
      </c>
      <c r="H40" s="36" t="str">
        <f aca="false">IF(OR($B40="",$E40=""),"",IF($E40&gt;대시보드!$B$7,$E40,EDATE($E40,12*DATEDIF($E40,대시보드!$B$7,"Y"))))</f>
        <v/>
      </c>
      <c r="I40" s="36" t="str">
        <f aca="false">IF(H40="","",EDATE(H40,12)-1)</f>
        <v/>
      </c>
      <c r="J40" s="37" t="str">
        <f aca="false">IF(OR($B40="",$E40=""),"",IF($E40&gt;대시보드!$B$7,0,IF(DATEDIF($E40,대시보드!$B$7,"Y")=0,MIN(11,DATEDIF($E40,대시보드!$B$7,"M")),MIN(25,15+INT((DATEDIF($E40,대시보드!$B$7,"Y")-1)/2)))))</f>
        <v/>
      </c>
      <c r="K40" s="38"/>
      <c r="L40" s="37" t="str">
        <f aca="false">IF(J40="","",J40+N(K40))</f>
        <v/>
      </c>
      <c r="M40" s="37" t="str">
        <f aca="false">IF(L40="","",SUMIFS('사용 내역'!$F$5:$F$504,'사용 내역'!$C$5:$C$504,$B40,'사용 내역'!$A$5:$A$504,"&gt;="&amp;H40,'사용 내역'!$A$5:$A$504,"&lt;="&amp;I40))</f>
        <v/>
      </c>
      <c r="N40" s="37" t="str">
        <f aca="false">IF(L40="","",L40-M40)</f>
        <v/>
      </c>
      <c r="O40" s="39" t="str">
        <f aca="false">IF(L40="","",IF(L40&lt;=0,0,M40/L40))</f>
        <v/>
      </c>
      <c r="P40" s="36" t="str">
        <f aca="false">IF(I40="","",I40+1)</f>
        <v/>
      </c>
      <c r="Q40" s="37" t="str">
        <f aca="false">IF(OR($B40="",$E40=""),"",IF($E40&gt;대시보드!$B$7,11,MIN(25,15+INT(DATEDIF($E40,대시보드!$B$7,"Y")/2))))</f>
        <v/>
      </c>
      <c r="R40" s="40" t="str">
        <f aca="false">IF($B40="","",IF($E40="","입사일 없음",IF($E40&gt;대시보드!$B$7,"입사 예정",IF(N40&lt;0,"초과 사용",IF($F40="퇴사","퇴사","OK")))))</f>
        <v/>
      </c>
    </row>
    <row r="41" customFormat="false" ht="18.75" hidden="false" customHeight="true" outlineLevel="0" collapsed="false">
      <c r="A41" s="33"/>
      <c r="B41" s="33"/>
      <c r="C41" s="33"/>
      <c r="D41" s="33"/>
      <c r="E41" s="34"/>
      <c r="F41" s="33"/>
      <c r="G41" s="35" t="str">
        <f aca="false">IF(OR($B41="",$E41=""),"",IF($E41&gt;대시보드!$B$7,"입사 전",IF(DATEDIF($E41,대시보드!$B$7,"Y")=0,"",DATEDIF($E41,대시보드!$B$7,"Y")&amp;"년 ")&amp;DATEDIF($E41,대시보드!$B$7,"YM")&amp;"개월"))</f>
        <v/>
      </c>
      <c r="H41" s="36" t="str">
        <f aca="false">IF(OR($B41="",$E41=""),"",IF($E41&gt;대시보드!$B$7,$E41,EDATE($E41,12*DATEDIF($E41,대시보드!$B$7,"Y"))))</f>
        <v/>
      </c>
      <c r="I41" s="36" t="str">
        <f aca="false">IF(H41="","",EDATE(H41,12)-1)</f>
        <v/>
      </c>
      <c r="J41" s="37" t="str">
        <f aca="false">IF(OR($B41="",$E41=""),"",IF($E41&gt;대시보드!$B$7,0,IF(DATEDIF($E41,대시보드!$B$7,"Y")=0,MIN(11,DATEDIF($E41,대시보드!$B$7,"M")),MIN(25,15+INT((DATEDIF($E41,대시보드!$B$7,"Y")-1)/2)))))</f>
        <v/>
      </c>
      <c r="K41" s="38"/>
      <c r="L41" s="37" t="str">
        <f aca="false">IF(J41="","",J41+N(K41))</f>
        <v/>
      </c>
      <c r="M41" s="37" t="str">
        <f aca="false">IF(L41="","",SUMIFS('사용 내역'!$F$5:$F$504,'사용 내역'!$C$5:$C$504,$B41,'사용 내역'!$A$5:$A$504,"&gt;="&amp;H41,'사용 내역'!$A$5:$A$504,"&lt;="&amp;I41))</f>
        <v/>
      </c>
      <c r="N41" s="37" t="str">
        <f aca="false">IF(L41="","",L41-M41)</f>
        <v/>
      </c>
      <c r="O41" s="39" t="str">
        <f aca="false">IF(L41="","",IF(L41&lt;=0,0,M41/L41))</f>
        <v/>
      </c>
      <c r="P41" s="36" t="str">
        <f aca="false">IF(I41="","",I41+1)</f>
        <v/>
      </c>
      <c r="Q41" s="37" t="str">
        <f aca="false">IF(OR($B41="",$E41=""),"",IF($E41&gt;대시보드!$B$7,11,MIN(25,15+INT(DATEDIF($E41,대시보드!$B$7,"Y")/2))))</f>
        <v/>
      </c>
      <c r="R41" s="40" t="str">
        <f aca="false">IF($B41="","",IF($E41="","입사일 없음",IF($E41&gt;대시보드!$B$7,"입사 예정",IF(N41&lt;0,"초과 사용",IF($F41="퇴사","퇴사","OK")))))</f>
        <v/>
      </c>
    </row>
    <row r="42" customFormat="false" ht="18.75" hidden="false" customHeight="true" outlineLevel="0" collapsed="false">
      <c r="A42" s="33"/>
      <c r="B42" s="33"/>
      <c r="C42" s="33"/>
      <c r="D42" s="33"/>
      <c r="E42" s="34"/>
      <c r="F42" s="33"/>
      <c r="G42" s="35" t="str">
        <f aca="false">IF(OR($B42="",$E42=""),"",IF($E42&gt;대시보드!$B$7,"입사 전",IF(DATEDIF($E42,대시보드!$B$7,"Y")=0,"",DATEDIF($E42,대시보드!$B$7,"Y")&amp;"년 ")&amp;DATEDIF($E42,대시보드!$B$7,"YM")&amp;"개월"))</f>
        <v/>
      </c>
      <c r="H42" s="36" t="str">
        <f aca="false">IF(OR($B42="",$E42=""),"",IF($E42&gt;대시보드!$B$7,$E42,EDATE($E42,12*DATEDIF($E42,대시보드!$B$7,"Y"))))</f>
        <v/>
      </c>
      <c r="I42" s="36" t="str">
        <f aca="false">IF(H42="","",EDATE(H42,12)-1)</f>
        <v/>
      </c>
      <c r="J42" s="37" t="str">
        <f aca="false">IF(OR($B42="",$E42=""),"",IF($E42&gt;대시보드!$B$7,0,IF(DATEDIF($E42,대시보드!$B$7,"Y")=0,MIN(11,DATEDIF($E42,대시보드!$B$7,"M")),MIN(25,15+INT((DATEDIF($E42,대시보드!$B$7,"Y")-1)/2)))))</f>
        <v/>
      </c>
      <c r="K42" s="38"/>
      <c r="L42" s="37" t="str">
        <f aca="false">IF(J42="","",J42+N(K42))</f>
        <v/>
      </c>
      <c r="M42" s="37" t="str">
        <f aca="false">IF(L42="","",SUMIFS('사용 내역'!$F$5:$F$504,'사용 내역'!$C$5:$C$504,$B42,'사용 내역'!$A$5:$A$504,"&gt;="&amp;H42,'사용 내역'!$A$5:$A$504,"&lt;="&amp;I42))</f>
        <v/>
      </c>
      <c r="N42" s="37" t="str">
        <f aca="false">IF(L42="","",L42-M42)</f>
        <v/>
      </c>
      <c r="O42" s="39" t="str">
        <f aca="false">IF(L42="","",IF(L42&lt;=0,0,M42/L42))</f>
        <v/>
      </c>
      <c r="P42" s="36" t="str">
        <f aca="false">IF(I42="","",I42+1)</f>
        <v/>
      </c>
      <c r="Q42" s="37" t="str">
        <f aca="false">IF(OR($B42="",$E42=""),"",IF($E42&gt;대시보드!$B$7,11,MIN(25,15+INT(DATEDIF($E42,대시보드!$B$7,"Y")/2))))</f>
        <v/>
      </c>
      <c r="R42" s="40" t="str">
        <f aca="false">IF($B42="","",IF($E42="","입사일 없음",IF($E42&gt;대시보드!$B$7,"입사 예정",IF(N42&lt;0,"초과 사용",IF($F42="퇴사","퇴사","OK")))))</f>
        <v/>
      </c>
    </row>
    <row r="43" customFormat="false" ht="18.75" hidden="false" customHeight="true" outlineLevel="0" collapsed="false">
      <c r="A43" s="33"/>
      <c r="B43" s="33"/>
      <c r="C43" s="33"/>
      <c r="D43" s="33"/>
      <c r="E43" s="34"/>
      <c r="F43" s="33"/>
      <c r="G43" s="35" t="str">
        <f aca="false">IF(OR($B43="",$E43=""),"",IF($E43&gt;대시보드!$B$7,"입사 전",IF(DATEDIF($E43,대시보드!$B$7,"Y")=0,"",DATEDIF($E43,대시보드!$B$7,"Y")&amp;"년 ")&amp;DATEDIF($E43,대시보드!$B$7,"YM")&amp;"개월"))</f>
        <v/>
      </c>
      <c r="H43" s="36" t="str">
        <f aca="false">IF(OR($B43="",$E43=""),"",IF($E43&gt;대시보드!$B$7,$E43,EDATE($E43,12*DATEDIF($E43,대시보드!$B$7,"Y"))))</f>
        <v/>
      </c>
      <c r="I43" s="36" t="str">
        <f aca="false">IF(H43="","",EDATE(H43,12)-1)</f>
        <v/>
      </c>
      <c r="J43" s="37" t="str">
        <f aca="false">IF(OR($B43="",$E43=""),"",IF($E43&gt;대시보드!$B$7,0,IF(DATEDIF($E43,대시보드!$B$7,"Y")=0,MIN(11,DATEDIF($E43,대시보드!$B$7,"M")),MIN(25,15+INT((DATEDIF($E43,대시보드!$B$7,"Y")-1)/2)))))</f>
        <v/>
      </c>
      <c r="K43" s="38"/>
      <c r="L43" s="37" t="str">
        <f aca="false">IF(J43="","",J43+N(K43))</f>
        <v/>
      </c>
      <c r="M43" s="37" t="str">
        <f aca="false">IF(L43="","",SUMIFS('사용 내역'!$F$5:$F$504,'사용 내역'!$C$5:$C$504,$B43,'사용 내역'!$A$5:$A$504,"&gt;="&amp;H43,'사용 내역'!$A$5:$A$504,"&lt;="&amp;I43))</f>
        <v/>
      </c>
      <c r="N43" s="37" t="str">
        <f aca="false">IF(L43="","",L43-M43)</f>
        <v/>
      </c>
      <c r="O43" s="39" t="str">
        <f aca="false">IF(L43="","",IF(L43&lt;=0,0,M43/L43))</f>
        <v/>
      </c>
      <c r="P43" s="36" t="str">
        <f aca="false">IF(I43="","",I43+1)</f>
        <v/>
      </c>
      <c r="Q43" s="37" t="str">
        <f aca="false">IF(OR($B43="",$E43=""),"",IF($E43&gt;대시보드!$B$7,11,MIN(25,15+INT(DATEDIF($E43,대시보드!$B$7,"Y")/2))))</f>
        <v/>
      </c>
      <c r="R43" s="40" t="str">
        <f aca="false">IF($B43="","",IF($E43="","입사일 없음",IF($E43&gt;대시보드!$B$7,"입사 예정",IF(N43&lt;0,"초과 사용",IF($F43="퇴사","퇴사","OK")))))</f>
        <v/>
      </c>
    </row>
    <row r="44" customFormat="false" ht="18.75" hidden="false" customHeight="true" outlineLevel="0" collapsed="false">
      <c r="A44" s="33"/>
      <c r="B44" s="33"/>
      <c r="C44" s="33"/>
      <c r="D44" s="33"/>
      <c r="E44" s="34"/>
      <c r="F44" s="33"/>
      <c r="G44" s="35" t="str">
        <f aca="false">IF(OR($B44="",$E44=""),"",IF($E44&gt;대시보드!$B$7,"입사 전",IF(DATEDIF($E44,대시보드!$B$7,"Y")=0,"",DATEDIF($E44,대시보드!$B$7,"Y")&amp;"년 ")&amp;DATEDIF($E44,대시보드!$B$7,"YM")&amp;"개월"))</f>
        <v/>
      </c>
      <c r="H44" s="36" t="str">
        <f aca="false">IF(OR($B44="",$E44=""),"",IF($E44&gt;대시보드!$B$7,$E44,EDATE($E44,12*DATEDIF($E44,대시보드!$B$7,"Y"))))</f>
        <v/>
      </c>
      <c r="I44" s="36" t="str">
        <f aca="false">IF(H44="","",EDATE(H44,12)-1)</f>
        <v/>
      </c>
      <c r="J44" s="37" t="str">
        <f aca="false">IF(OR($B44="",$E44=""),"",IF($E44&gt;대시보드!$B$7,0,IF(DATEDIF($E44,대시보드!$B$7,"Y")=0,MIN(11,DATEDIF($E44,대시보드!$B$7,"M")),MIN(25,15+INT((DATEDIF($E44,대시보드!$B$7,"Y")-1)/2)))))</f>
        <v/>
      </c>
      <c r="K44" s="38"/>
      <c r="L44" s="37" t="str">
        <f aca="false">IF(J44="","",J44+N(K44))</f>
        <v/>
      </c>
      <c r="M44" s="37" t="str">
        <f aca="false">IF(L44="","",SUMIFS('사용 내역'!$F$5:$F$504,'사용 내역'!$C$5:$C$504,$B44,'사용 내역'!$A$5:$A$504,"&gt;="&amp;H44,'사용 내역'!$A$5:$A$504,"&lt;="&amp;I44))</f>
        <v/>
      </c>
      <c r="N44" s="37" t="str">
        <f aca="false">IF(L44="","",L44-M44)</f>
        <v/>
      </c>
      <c r="O44" s="39" t="str">
        <f aca="false">IF(L44="","",IF(L44&lt;=0,0,M44/L44))</f>
        <v/>
      </c>
      <c r="P44" s="36" t="str">
        <f aca="false">IF(I44="","",I44+1)</f>
        <v/>
      </c>
      <c r="Q44" s="37" t="str">
        <f aca="false">IF(OR($B44="",$E44=""),"",IF($E44&gt;대시보드!$B$7,11,MIN(25,15+INT(DATEDIF($E44,대시보드!$B$7,"Y")/2))))</f>
        <v/>
      </c>
      <c r="R44" s="40" t="str">
        <f aca="false">IF($B44="","",IF($E44="","입사일 없음",IF($E44&gt;대시보드!$B$7,"입사 예정",IF(N44&lt;0,"초과 사용",IF($F44="퇴사","퇴사","OK")))))</f>
        <v/>
      </c>
    </row>
    <row r="45" customFormat="false" ht="18.75" hidden="false" customHeight="true" outlineLevel="0" collapsed="false">
      <c r="A45" s="33"/>
      <c r="B45" s="33"/>
      <c r="C45" s="33"/>
      <c r="D45" s="33"/>
      <c r="E45" s="34"/>
      <c r="F45" s="33"/>
      <c r="G45" s="35" t="str">
        <f aca="false">IF(OR($B45="",$E45=""),"",IF($E45&gt;대시보드!$B$7,"입사 전",IF(DATEDIF($E45,대시보드!$B$7,"Y")=0,"",DATEDIF($E45,대시보드!$B$7,"Y")&amp;"년 ")&amp;DATEDIF($E45,대시보드!$B$7,"YM")&amp;"개월"))</f>
        <v/>
      </c>
      <c r="H45" s="36" t="str">
        <f aca="false">IF(OR($B45="",$E45=""),"",IF($E45&gt;대시보드!$B$7,$E45,EDATE($E45,12*DATEDIF($E45,대시보드!$B$7,"Y"))))</f>
        <v/>
      </c>
      <c r="I45" s="36" t="str">
        <f aca="false">IF(H45="","",EDATE(H45,12)-1)</f>
        <v/>
      </c>
      <c r="J45" s="37" t="str">
        <f aca="false">IF(OR($B45="",$E45=""),"",IF($E45&gt;대시보드!$B$7,0,IF(DATEDIF($E45,대시보드!$B$7,"Y")=0,MIN(11,DATEDIF($E45,대시보드!$B$7,"M")),MIN(25,15+INT((DATEDIF($E45,대시보드!$B$7,"Y")-1)/2)))))</f>
        <v/>
      </c>
      <c r="K45" s="38"/>
      <c r="L45" s="37" t="str">
        <f aca="false">IF(J45="","",J45+N(K45))</f>
        <v/>
      </c>
      <c r="M45" s="37" t="str">
        <f aca="false">IF(L45="","",SUMIFS('사용 내역'!$F$5:$F$504,'사용 내역'!$C$5:$C$504,$B45,'사용 내역'!$A$5:$A$504,"&gt;="&amp;H45,'사용 내역'!$A$5:$A$504,"&lt;="&amp;I45))</f>
        <v/>
      </c>
      <c r="N45" s="37" t="str">
        <f aca="false">IF(L45="","",L45-M45)</f>
        <v/>
      </c>
      <c r="O45" s="39" t="str">
        <f aca="false">IF(L45="","",IF(L45&lt;=0,0,M45/L45))</f>
        <v/>
      </c>
      <c r="P45" s="36" t="str">
        <f aca="false">IF(I45="","",I45+1)</f>
        <v/>
      </c>
      <c r="Q45" s="37" t="str">
        <f aca="false">IF(OR($B45="",$E45=""),"",IF($E45&gt;대시보드!$B$7,11,MIN(25,15+INT(DATEDIF($E45,대시보드!$B$7,"Y")/2))))</f>
        <v/>
      </c>
      <c r="R45" s="40" t="str">
        <f aca="false">IF($B45="","",IF($E45="","입사일 없음",IF($E45&gt;대시보드!$B$7,"입사 예정",IF(N45&lt;0,"초과 사용",IF($F45="퇴사","퇴사","OK")))))</f>
        <v/>
      </c>
    </row>
    <row r="46" customFormat="false" ht="18.75" hidden="false" customHeight="true" outlineLevel="0" collapsed="false">
      <c r="A46" s="33"/>
      <c r="B46" s="33"/>
      <c r="C46" s="33"/>
      <c r="D46" s="33"/>
      <c r="E46" s="34"/>
      <c r="F46" s="33"/>
      <c r="G46" s="35" t="str">
        <f aca="false">IF(OR($B46="",$E46=""),"",IF($E46&gt;대시보드!$B$7,"입사 전",IF(DATEDIF($E46,대시보드!$B$7,"Y")=0,"",DATEDIF($E46,대시보드!$B$7,"Y")&amp;"년 ")&amp;DATEDIF($E46,대시보드!$B$7,"YM")&amp;"개월"))</f>
        <v/>
      </c>
      <c r="H46" s="36" t="str">
        <f aca="false">IF(OR($B46="",$E46=""),"",IF($E46&gt;대시보드!$B$7,$E46,EDATE($E46,12*DATEDIF($E46,대시보드!$B$7,"Y"))))</f>
        <v/>
      </c>
      <c r="I46" s="36" t="str">
        <f aca="false">IF(H46="","",EDATE(H46,12)-1)</f>
        <v/>
      </c>
      <c r="J46" s="37" t="str">
        <f aca="false">IF(OR($B46="",$E46=""),"",IF($E46&gt;대시보드!$B$7,0,IF(DATEDIF($E46,대시보드!$B$7,"Y")=0,MIN(11,DATEDIF($E46,대시보드!$B$7,"M")),MIN(25,15+INT((DATEDIF($E46,대시보드!$B$7,"Y")-1)/2)))))</f>
        <v/>
      </c>
      <c r="K46" s="38"/>
      <c r="L46" s="37" t="str">
        <f aca="false">IF(J46="","",J46+N(K46))</f>
        <v/>
      </c>
      <c r="M46" s="37" t="str">
        <f aca="false">IF(L46="","",SUMIFS('사용 내역'!$F$5:$F$504,'사용 내역'!$C$5:$C$504,$B46,'사용 내역'!$A$5:$A$504,"&gt;="&amp;H46,'사용 내역'!$A$5:$A$504,"&lt;="&amp;I46))</f>
        <v/>
      </c>
      <c r="N46" s="37" t="str">
        <f aca="false">IF(L46="","",L46-M46)</f>
        <v/>
      </c>
      <c r="O46" s="39" t="str">
        <f aca="false">IF(L46="","",IF(L46&lt;=0,0,M46/L46))</f>
        <v/>
      </c>
      <c r="P46" s="36" t="str">
        <f aca="false">IF(I46="","",I46+1)</f>
        <v/>
      </c>
      <c r="Q46" s="37" t="str">
        <f aca="false">IF(OR($B46="",$E46=""),"",IF($E46&gt;대시보드!$B$7,11,MIN(25,15+INT(DATEDIF($E46,대시보드!$B$7,"Y")/2))))</f>
        <v/>
      </c>
      <c r="R46" s="40" t="str">
        <f aca="false">IF($B46="","",IF($E46="","입사일 없음",IF($E46&gt;대시보드!$B$7,"입사 예정",IF(N46&lt;0,"초과 사용",IF($F46="퇴사","퇴사","OK")))))</f>
        <v/>
      </c>
    </row>
    <row r="47" customFormat="false" ht="18.75" hidden="false" customHeight="true" outlineLevel="0" collapsed="false">
      <c r="A47" s="33"/>
      <c r="B47" s="33"/>
      <c r="C47" s="33"/>
      <c r="D47" s="33"/>
      <c r="E47" s="34"/>
      <c r="F47" s="33"/>
      <c r="G47" s="35" t="str">
        <f aca="false">IF(OR($B47="",$E47=""),"",IF($E47&gt;대시보드!$B$7,"입사 전",IF(DATEDIF($E47,대시보드!$B$7,"Y")=0,"",DATEDIF($E47,대시보드!$B$7,"Y")&amp;"년 ")&amp;DATEDIF($E47,대시보드!$B$7,"YM")&amp;"개월"))</f>
        <v/>
      </c>
      <c r="H47" s="36" t="str">
        <f aca="false">IF(OR($B47="",$E47=""),"",IF($E47&gt;대시보드!$B$7,$E47,EDATE($E47,12*DATEDIF($E47,대시보드!$B$7,"Y"))))</f>
        <v/>
      </c>
      <c r="I47" s="36" t="str">
        <f aca="false">IF(H47="","",EDATE(H47,12)-1)</f>
        <v/>
      </c>
      <c r="J47" s="37" t="str">
        <f aca="false">IF(OR($B47="",$E47=""),"",IF($E47&gt;대시보드!$B$7,0,IF(DATEDIF($E47,대시보드!$B$7,"Y")=0,MIN(11,DATEDIF($E47,대시보드!$B$7,"M")),MIN(25,15+INT((DATEDIF($E47,대시보드!$B$7,"Y")-1)/2)))))</f>
        <v/>
      </c>
      <c r="K47" s="38"/>
      <c r="L47" s="37" t="str">
        <f aca="false">IF(J47="","",J47+N(K47))</f>
        <v/>
      </c>
      <c r="M47" s="37" t="str">
        <f aca="false">IF(L47="","",SUMIFS('사용 내역'!$F$5:$F$504,'사용 내역'!$C$5:$C$504,$B47,'사용 내역'!$A$5:$A$504,"&gt;="&amp;H47,'사용 내역'!$A$5:$A$504,"&lt;="&amp;I47))</f>
        <v/>
      </c>
      <c r="N47" s="37" t="str">
        <f aca="false">IF(L47="","",L47-M47)</f>
        <v/>
      </c>
      <c r="O47" s="39" t="str">
        <f aca="false">IF(L47="","",IF(L47&lt;=0,0,M47/L47))</f>
        <v/>
      </c>
      <c r="P47" s="36" t="str">
        <f aca="false">IF(I47="","",I47+1)</f>
        <v/>
      </c>
      <c r="Q47" s="37" t="str">
        <f aca="false">IF(OR($B47="",$E47=""),"",IF($E47&gt;대시보드!$B$7,11,MIN(25,15+INT(DATEDIF($E47,대시보드!$B$7,"Y")/2))))</f>
        <v/>
      </c>
      <c r="R47" s="40" t="str">
        <f aca="false">IF($B47="","",IF($E47="","입사일 없음",IF($E47&gt;대시보드!$B$7,"입사 예정",IF(N47&lt;0,"초과 사용",IF($F47="퇴사","퇴사","OK")))))</f>
        <v/>
      </c>
    </row>
    <row r="48" customFormat="false" ht="18.75" hidden="false" customHeight="true" outlineLevel="0" collapsed="false">
      <c r="A48" s="33"/>
      <c r="B48" s="33"/>
      <c r="C48" s="33"/>
      <c r="D48" s="33"/>
      <c r="E48" s="34"/>
      <c r="F48" s="33"/>
      <c r="G48" s="35" t="str">
        <f aca="false">IF(OR($B48="",$E48=""),"",IF($E48&gt;대시보드!$B$7,"입사 전",IF(DATEDIF($E48,대시보드!$B$7,"Y")=0,"",DATEDIF($E48,대시보드!$B$7,"Y")&amp;"년 ")&amp;DATEDIF($E48,대시보드!$B$7,"YM")&amp;"개월"))</f>
        <v/>
      </c>
      <c r="H48" s="36" t="str">
        <f aca="false">IF(OR($B48="",$E48=""),"",IF($E48&gt;대시보드!$B$7,$E48,EDATE($E48,12*DATEDIF($E48,대시보드!$B$7,"Y"))))</f>
        <v/>
      </c>
      <c r="I48" s="36" t="str">
        <f aca="false">IF(H48="","",EDATE(H48,12)-1)</f>
        <v/>
      </c>
      <c r="J48" s="37" t="str">
        <f aca="false">IF(OR($B48="",$E48=""),"",IF($E48&gt;대시보드!$B$7,0,IF(DATEDIF($E48,대시보드!$B$7,"Y")=0,MIN(11,DATEDIF($E48,대시보드!$B$7,"M")),MIN(25,15+INT((DATEDIF($E48,대시보드!$B$7,"Y")-1)/2)))))</f>
        <v/>
      </c>
      <c r="K48" s="38"/>
      <c r="L48" s="37" t="str">
        <f aca="false">IF(J48="","",J48+N(K48))</f>
        <v/>
      </c>
      <c r="M48" s="37" t="str">
        <f aca="false">IF(L48="","",SUMIFS('사용 내역'!$F$5:$F$504,'사용 내역'!$C$5:$C$504,$B48,'사용 내역'!$A$5:$A$504,"&gt;="&amp;H48,'사용 내역'!$A$5:$A$504,"&lt;="&amp;I48))</f>
        <v/>
      </c>
      <c r="N48" s="37" t="str">
        <f aca="false">IF(L48="","",L48-M48)</f>
        <v/>
      </c>
      <c r="O48" s="39" t="str">
        <f aca="false">IF(L48="","",IF(L48&lt;=0,0,M48/L48))</f>
        <v/>
      </c>
      <c r="P48" s="36" t="str">
        <f aca="false">IF(I48="","",I48+1)</f>
        <v/>
      </c>
      <c r="Q48" s="37" t="str">
        <f aca="false">IF(OR($B48="",$E48=""),"",IF($E48&gt;대시보드!$B$7,11,MIN(25,15+INT(DATEDIF($E48,대시보드!$B$7,"Y")/2))))</f>
        <v/>
      </c>
      <c r="R48" s="40" t="str">
        <f aca="false">IF($B48="","",IF($E48="","입사일 없음",IF($E48&gt;대시보드!$B$7,"입사 예정",IF(N48&lt;0,"초과 사용",IF($F48="퇴사","퇴사","OK")))))</f>
        <v/>
      </c>
    </row>
    <row r="49" customFormat="false" ht="18.75" hidden="false" customHeight="true" outlineLevel="0" collapsed="false">
      <c r="A49" s="33"/>
      <c r="B49" s="33"/>
      <c r="C49" s="33"/>
      <c r="D49" s="33"/>
      <c r="E49" s="34"/>
      <c r="F49" s="33"/>
      <c r="G49" s="35" t="str">
        <f aca="false">IF(OR($B49="",$E49=""),"",IF($E49&gt;대시보드!$B$7,"입사 전",IF(DATEDIF($E49,대시보드!$B$7,"Y")=0,"",DATEDIF($E49,대시보드!$B$7,"Y")&amp;"년 ")&amp;DATEDIF($E49,대시보드!$B$7,"YM")&amp;"개월"))</f>
        <v/>
      </c>
      <c r="H49" s="36" t="str">
        <f aca="false">IF(OR($B49="",$E49=""),"",IF($E49&gt;대시보드!$B$7,$E49,EDATE($E49,12*DATEDIF($E49,대시보드!$B$7,"Y"))))</f>
        <v/>
      </c>
      <c r="I49" s="36" t="str">
        <f aca="false">IF(H49="","",EDATE(H49,12)-1)</f>
        <v/>
      </c>
      <c r="J49" s="37" t="str">
        <f aca="false">IF(OR($B49="",$E49=""),"",IF($E49&gt;대시보드!$B$7,0,IF(DATEDIF($E49,대시보드!$B$7,"Y")=0,MIN(11,DATEDIF($E49,대시보드!$B$7,"M")),MIN(25,15+INT((DATEDIF($E49,대시보드!$B$7,"Y")-1)/2)))))</f>
        <v/>
      </c>
      <c r="K49" s="38"/>
      <c r="L49" s="37" t="str">
        <f aca="false">IF(J49="","",J49+N(K49))</f>
        <v/>
      </c>
      <c r="M49" s="37" t="str">
        <f aca="false">IF(L49="","",SUMIFS('사용 내역'!$F$5:$F$504,'사용 내역'!$C$5:$C$504,$B49,'사용 내역'!$A$5:$A$504,"&gt;="&amp;H49,'사용 내역'!$A$5:$A$504,"&lt;="&amp;I49))</f>
        <v/>
      </c>
      <c r="N49" s="37" t="str">
        <f aca="false">IF(L49="","",L49-M49)</f>
        <v/>
      </c>
      <c r="O49" s="39" t="str">
        <f aca="false">IF(L49="","",IF(L49&lt;=0,0,M49/L49))</f>
        <v/>
      </c>
      <c r="P49" s="36" t="str">
        <f aca="false">IF(I49="","",I49+1)</f>
        <v/>
      </c>
      <c r="Q49" s="37" t="str">
        <f aca="false">IF(OR($B49="",$E49=""),"",IF($E49&gt;대시보드!$B$7,11,MIN(25,15+INT(DATEDIF($E49,대시보드!$B$7,"Y")/2))))</f>
        <v/>
      </c>
      <c r="R49" s="40" t="str">
        <f aca="false">IF($B49="","",IF($E49="","입사일 없음",IF($E49&gt;대시보드!$B$7,"입사 예정",IF(N49&lt;0,"초과 사용",IF($F49="퇴사","퇴사","OK")))))</f>
        <v/>
      </c>
    </row>
    <row r="50" customFormat="false" ht="18.75" hidden="false" customHeight="true" outlineLevel="0" collapsed="false">
      <c r="A50" s="33"/>
      <c r="B50" s="33"/>
      <c r="C50" s="33"/>
      <c r="D50" s="33"/>
      <c r="E50" s="34"/>
      <c r="F50" s="33"/>
      <c r="G50" s="35" t="str">
        <f aca="false">IF(OR($B50="",$E50=""),"",IF($E50&gt;대시보드!$B$7,"입사 전",IF(DATEDIF($E50,대시보드!$B$7,"Y")=0,"",DATEDIF($E50,대시보드!$B$7,"Y")&amp;"년 ")&amp;DATEDIF($E50,대시보드!$B$7,"YM")&amp;"개월"))</f>
        <v/>
      </c>
      <c r="H50" s="36" t="str">
        <f aca="false">IF(OR($B50="",$E50=""),"",IF($E50&gt;대시보드!$B$7,$E50,EDATE($E50,12*DATEDIF($E50,대시보드!$B$7,"Y"))))</f>
        <v/>
      </c>
      <c r="I50" s="36" t="str">
        <f aca="false">IF(H50="","",EDATE(H50,12)-1)</f>
        <v/>
      </c>
      <c r="J50" s="37" t="str">
        <f aca="false">IF(OR($B50="",$E50=""),"",IF($E50&gt;대시보드!$B$7,0,IF(DATEDIF($E50,대시보드!$B$7,"Y")=0,MIN(11,DATEDIF($E50,대시보드!$B$7,"M")),MIN(25,15+INT((DATEDIF($E50,대시보드!$B$7,"Y")-1)/2)))))</f>
        <v/>
      </c>
      <c r="K50" s="38"/>
      <c r="L50" s="37" t="str">
        <f aca="false">IF(J50="","",J50+N(K50))</f>
        <v/>
      </c>
      <c r="M50" s="37" t="str">
        <f aca="false">IF(L50="","",SUMIFS('사용 내역'!$F$5:$F$504,'사용 내역'!$C$5:$C$504,$B50,'사용 내역'!$A$5:$A$504,"&gt;="&amp;H50,'사용 내역'!$A$5:$A$504,"&lt;="&amp;I50))</f>
        <v/>
      </c>
      <c r="N50" s="37" t="str">
        <f aca="false">IF(L50="","",L50-M50)</f>
        <v/>
      </c>
      <c r="O50" s="39" t="str">
        <f aca="false">IF(L50="","",IF(L50&lt;=0,0,M50/L50))</f>
        <v/>
      </c>
      <c r="P50" s="36" t="str">
        <f aca="false">IF(I50="","",I50+1)</f>
        <v/>
      </c>
      <c r="Q50" s="37" t="str">
        <f aca="false">IF(OR($B50="",$E50=""),"",IF($E50&gt;대시보드!$B$7,11,MIN(25,15+INT(DATEDIF($E50,대시보드!$B$7,"Y")/2))))</f>
        <v/>
      </c>
      <c r="R50" s="40" t="str">
        <f aca="false">IF($B50="","",IF($E50="","입사일 없음",IF($E50&gt;대시보드!$B$7,"입사 예정",IF(N50&lt;0,"초과 사용",IF($F50="퇴사","퇴사","OK")))))</f>
        <v/>
      </c>
    </row>
    <row r="51" customFormat="false" ht="18.75" hidden="false" customHeight="true" outlineLevel="0" collapsed="false">
      <c r="A51" s="33"/>
      <c r="B51" s="33"/>
      <c r="C51" s="33"/>
      <c r="D51" s="33"/>
      <c r="E51" s="34"/>
      <c r="F51" s="33"/>
      <c r="G51" s="35" t="str">
        <f aca="false">IF(OR($B51="",$E51=""),"",IF($E51&gt;대시보드!$B$7,"입사 전",IF(DATEDIF($E51,대시보드!$B$7,"Y")=0,"",DATEDIF($E51,대시보드!$B$7,"Y")&amp;"년 ")&amp;DATEDIF($E51,대시보드!$B$7,"YM")&amp;"개월"))</f>
        <v/>
      </c>
      <c r="H51" s="36" t="str">
        <f aca="false">IF(OR($B51="",$E51=""),"",IF($E51&gt;대시보드!$B$7,$E51,EDATE($E51,12*DATEDIF($E51,대시보드!$B$7,"Y"))))</f>
        <v/>
      </c>
      <c r="I51" s="36" t="str">
        <f aca="false">IF(H51="","",EDATE(H51,12)-1)</f>
        <v/>
      </c>
      <c r="J51" s="37" t="str">
        <f aca="false">IF(OR($B51="",$E51=""),"",IF($E51&gt;대시보드!$B$7,0,IF(DATEDIF($E51,대시보드!$B$7,"Y")=0,MIN(11,DATEDIF($E51,대시보드!$B$7,"M")),MIN(25,15+INT((DATEDIF($E51,대시보드!$B$7,"Y")-1)/2)))))</f>
        <v/>
      </c>
      <c r="K51" s="38"/>
      <c r="L51" s="37" t="str">
        <f aca="false">IF(J51="","",J51+N(K51))</f>
        <v/>
      </c>
      <c r="M51" s="37" t="str">
        <f aca="false">IF(L51="","",SUMIFS('사용 내역'!$F$5:$F$504,'사용 내역'!$C$5:$C$504,$B51,'사용 내역'!$A$5:$A$504,"&gt;="&amp;H51,'사용 내역'!$A$5:$A$504,"&lt;="&amp;I51))</f>
        <v/>
      </c>
      <c r="N51" s="37" t="str">
        <f aca="false">IF(L51="","",L51-M51)</f>
        <v/>
      </c>
      <c r="O51" s="39" t="str">
        <f aca="false">IF(L51="","",IF(L51&lt;=0,0,M51/L51))</f>
        <v/>
      </c>
      <c r="P51" s="36" t="str">
        <f aca="false">IF(I51="","",I51+1)</f>
        <v/>
      </c>
      <c r="Q51" s="37" t="str">
        <f aca="false">IF(OR($B51="",$E51=""),"",IF($E51&gt;대시보드!$B$7,11,MIN(25,15+INT(DATEDIF($E51,대시보드!$B$7,"Y")/2))))</f>
        <v/>
      </c>
      <c r="R51" s="40" t="str">
        <f aca="false">IF($B51="","",IF($E51="","입사일 없음",IF($E51&gt;대시보드!$B$7,"입사 예정",IF(N51&lt;0,"초과 사용",IF($F51="퇴사","퇴사","OK")))))</f>
        <v/>
      </c>
    </row>
    <row r="52" customFormat="false" ht="18.75" hidden="false" customHeight="true" outlineLevel="0" collapsed="false">
      <c r="A52" s="33"/>
      <c r="B52" s="33"/>
      <c r="C52" s="33"/>
      <c r="D52" s="33"/>
      <c r="E52" s="34"/>
      <c r="F52" s="33"/>
      <c r="G52" s="35" t="str">
        <f aca="false">IF(OR($B52="",$E52=""),"",IF($E52&gt;대시보드!$B$7,"입사 전",IF(DATEDIF($E52,대시보드!$B$7,"Y")=0,"",DATEDIF($E52,대시보드!$B$7,"Y")&amp;"년 ")&amp;DATEDIF($E52,대시보드!$B$7,"YM")&amp;"개월"))</f>
        <v/>
      </c>
      <c r="H52" s="36" t="str">
        <f aca="false">IF(OR($B52="",$E52=""),"",IF($E52&gt;대시보드!$B$7,$E52,EDATE($E52,12*DATEDIF($E52,대시보드!$B$7,"Y"))))</f>
        <v/>
      </c>
      <c r="I52" s="36" t="str">
        <f aca="false">IF(H52="","",EDATE(H52,12)-1)</f>
        <v/>
      </c>
      <c r="J52" s="37" t="str">
        <f aca="false">IF(OR($B52="",$E52=""),"",IF($E52&gt;대시보드!$B$7,0,IF(DATEDIF($E52,대시보드!$B$7,"Y")=0,MIN(11,DATEDIF($E52,대시보드!$B$7,"M")),MIN(25,15+INT((DATEDIF($E52,대시보드!$B$7,"Y")-1)/2)))))</f>
        <v/>
      </c>
      <c r="K52" s="38"/>
      <c r="L52" s="37" t="str">
        <f aca="false">IF(J52="","",J52+N(K52))</f>
        <v/>
      </c>
      <c r="M52" s="37" t="str">
        <f aca="false">IF(L52="","",SUMIFS('사용 내역'!$F$5:$F$504,'사용 내역'!$C$5:$C$504,$B52,'사용 내역'!$A$5:$A$504,"&gt;="&amp;H52,'사용 내역'!$A$5:$A$504,"&lt;="&amp;I52))</f>
        <v/>
      </c>
      <c r="N52" s="37" t="str">
        <f aca="false">IF(L52="","",L52-M52)</f>
        <v/>
      </c>
      <c r="O52" s="39" t="str">
        <f aca="false">IF(L52="","",IF(L52&lt;=0,0,M52/L52))</f>
        <v/>
      </c>
      <c r="P52" s="36" t="str">
        <f aca="false">IF(I52="","",I52+1)</f>
        <v/>
      </c>
      <c r="Q52" s="37" t="str">
        <f aca="false">IF(OR($B52="",$E52=""),"",IF($E52&gt;대시보드!$B$7,11,MIN(25,15+INT(DATEDIF($E52,대시보드!$B$7,"Y")/2))))</f>
        <v/>
      </c>
      <c r="R52" s="40" t="str">
        <f aca="false">IF($B52="","",IF($E52="","입사일 없음",IF($E52&gt;대시보드!$B$7,"입사 예정",IF(N52&lt;0,"초과 사용",IF($F52="퇴사","퇴사","OK")))))</f>
        <v/>
      </c>
    </row>
    <row r="53" customFormat="false" ht="18.75" hidden="false" customHeight="true" outlineLevel="0" collapsed="false">
      <c r="A53" s="33"/>
      <c r="B53" s="33"/>
      <c r="C53" s="33"/>
      <c r="D53" s="33"/>
      <c r="E53" s="34"/>
      <c r="F53" s="33"/>
      <c r="G53" s="35" t="str">
        <f aca="false">IF(OR($B53="",$E53=""),"",IF($E53&gt;대시보드!$B$7,"입사 전",IF(DATEDIF($E53,대시보드!$B$7,"Y")=0,"",DATEDIF($E53,대시보드!$B$7,"Y")&amp;"년 ")&amp;DATEDIF($E53,대시보드!$B$7,"YM")&amp;"개월"))</f>
        <v/>
      </c>
      <c r="H53" s="36" t="str">
        <f aca="false">IF(OR($B53="",$E53=""),"",IF($E53&gt;대시보드!$B$7,$E53,EDATE($E53,12*DATEDIF($E53,대시보드!$B$7,"Y"))))</f>
        <v/>
      </c>
      <c r="I53" s="36" t="str">
        <f aca="false">IF(H53="","",EDATE(H53,12)-1)</f>
        <v/>
      </c>
      <c r="J53" s="37" t="str">
        <f aca="false">IF(OR($B53="",$E53=""),"",IF($E53&gt;대시보드!$B$7,0,IF(DATEDIF($E53,대시보드!$B$7,"Y")=0,MIN(11,DATEDIF($E53,대시보드!$B$7,"M")),MIN(25,15+INT((DATEDIF($E53,대시보드!$B$7,"Y")-1)/2)))))</f>
        <v/>
      </c>
      <c r="K53" s="38"/>
      <c r="L53" s="37" t="str">
        <f aca="false">IF(J53="","",J53+N(K53))</f>
        <v/>
      </c>
      <c r="M53" s="37" t="str">
        <f aca="false">IF(L53="","",SUMIFS('사용 내역'!$F$5:$F$504,'사용 내역'!$C$5:$C$504,$B53,'사용 내역'!$A$5:$A$504,"&gt;="&amp;H53,'사용 내역'!$A$5:$A$504,"&lt;="&amp;I53))</f>
        <v/>
      </c>
      <c r="N53" s="37" t="str">
        <f aca="false">IF(L53="","",L53-M53)</f>
        <v/>
      </c>
      <c r="O53" s="39" t="str">
        <f aca="false">IF(L53="","",IF(L53&lt;=0,0,M53/L53))</f>
        <v/>
      </c>
      <c r="P53" s="36" t="str">
        <f aca="false">IF(I53="","",I53+1)</f>
        <v/>
      </c>
      <c r="Q53" s="37" t="str">
        <f aca="false">IF(OR($B53="",$E53=""),"",IF($E53&gt;대시보드!$B$7,11,MIN(25,15+INT(DATEDIF($E53,대시보드!$B$7,"Y")/2))))</f>
        <v/>
      </c>
      <c r="R53" s="40" t="str">
        <f aca="false">IF($B53="","",IF($E53="","입사일 없음",IF($E53&gt;대시보드!$B$7,"입사 예정",IF(N53&lt;0,"초과 사용",IF($F53="퇴사","퇴사","OK")))))</f>
        <v/>
      </c>
    </row>
    <row r="54" customFormat="false" ht="18.75" hidden="false" customHeight="true" outlineLevel="0" collapsed="false">
      <c r="A54" s="33"/>
      <c r="B54" s="33"/>
      <c r="C54" s="33"/>
      <c r="D54" s="33"/>
      <c r="E54" s="34"/>
      <c r="F54" s="33"/>
      <c r="G54" s="35" t="str">
        <f aca="false">IF(OR($B54="",$E54=""),"",IF($E54&gt;대시보드!$B$7,"입사 전",IF(DATEDIF($E54,대시보드!$B$7,"Y")=0,"",DATEDIF($E54,대시보드!$B$7,"Y")&amp;"년 ")&amp;DATEDIF($E54,대시보드!$B$7,"YM")&amp;"개월"))</f>
        <v/>
      </c>
      <c r="H54" s="36" t="str">
        <f aca="false">IF(OR($B54="",$E54=""),"",IF($E54&gt;대시보드!$B$7,$E54,EDATE($E54,12*DATEDIF($E54,대시보드!$B$7,"Y"))))</f>
        <v/>
      </c>
      <c r="I54" s="36" t="str">
        <f aca="false">IF(H54="","",EDATE(H54,12)-1)</f>
        <v/>
      </c>
      <c r="J54" s="37" t="str">
        <f aca="false">IF(OR($B54="",$E54=""),"",IF($E54&gt;대시보드!$B$7,0,IF(DATEDIF($E54,대시보드!$B$7,"Y")=0,MIN(11,DATEDIF($E54,대시보드!$B$7,"M")),MIN(25,15+INT((DATEDIF($E54,대시보드!$B$7,"Y")-1)/2)))))</f>
        <v/>
      </c>
      <c r="K54" s="38"/>
      <c r="L54" s="37" t="str">
        <f aca="false">IF(J54="","",J54+N(K54))</f>
        <v/>
      </c>
      <c r="M54" s="37" t="str">
        <f aca="false">IF(L54="","",SUMIFS('사용 내역'!$F$5:$F$504,'사용 내역'!$C$5:$C$504,$B54,'사용 내역'!$A$5:$A$504,"&gt;="&amp;H54,'사용 내역'!$A$5:$A$504,"&lt;="&amp;I54))</f>
        <v/>
      </c>
      <c r="N54" s="37" t="str">
        <f aca="false">IF(L54="","",L54-M54)</f>
        <v/>
      </c>
      <c r="O54" s="39" t="str">
        <f aca="false">IF(L54="","",IF(L54&lt;=0,0,M54/L54))</f>
        <v/>
      </c>
      <c r="P54" s="36" t="str">
        <f aca="false">IF(I54="","",I54+1)</f>
        <v/>
      </c>
      <c r="Q54" s="37" t="str">
        <f aca="false">IF(OR($B54="",$E54=""),"",IF($E54&gt;대시보드!$B$7,11,MIN(25,15+INT(DATEDIF($E54,대시보드!$B$7,"Y")/2))))</f>
        <v/>
      </c>
      <c r="R54" s="40" t="str">
        <f aca="false">IF($B54="","",IF($E54="","입사일 없음",IF($E54&gt;대시보드!$B$7,"입사 예정",IF(N54&lt;0,"초과 사용",IF($F54="퇴사","퇴사","OK")))))</f>
        <v/>
      </c>
    </row>
  </sheetData>
  <mergeCells count="2">
    <mergeCell ref="A1:R1"/>
    <mergeCell ref="A2:R2"/>
  </mergeCells>
  <conditionalFormatting sqref="R5:R54">
    <cfRule type="containsText" priority="2" operator="containsText" aboveAverage="0" equalAverage="0" bottom="0" percent="0" rank="0" text="초과 사용" dxfId="7">
      <formula>NOT(ISERROR(SEARCH("초과 사용",R5)))</formula>
    </cfRule>
    <cfRule type="containsText" priority="3" operator="containsText" aboveAverage="0" equalAverage="0" bottom="0" percent="0" rank="0" text="입사일 없음" dxfId="7">
      <formula>NOT(ISERROR(SEARCH("입사일 없음",R5)))</formula>
    </cfRule>
    <cfRule type="containsText" priority="4" operator="containsText" aboveAverage="0" equalAverage="0" bottom="0" percent="0" rank="0" text="입사 예정" dxfId="8">
      <formula>NOT(ISERROR(SEARCH("입사 예정",R5)))</formula>
    </cfRule>
    <cfRule type="containsText" priority="5" operator="containsText" aboveAverage="0" equalAverage="0" bottom="0" percent="0" rank="0" text="퇴사" dxfId="8">
      <formula>NOT(ISERROR(SEARCH("퇴사",R5)))</formula>
    </cfRule>
    <cfRule type="containsText" priority="6" operator="containsText" aboveAverage="0" equalAverage="0" bottom="0" percent="0" rank="0" text="OK" dxfId="9">
      <formula>NOT(ISERROR(SEARCH("OK",R5)))</formula>
    </cfRule>
  </conditionalFormatting>
  <dataValidations count="3">
    <dataValidation allowBlank="true" error="드롭다운 목록에 있는 값만 입력할 수 있어요. 선택지는 목록 시트에서 바꿀 수 있어요." errorStyle="stop" errorTitle="목록에서 골라 주세요" operator="between" showDropDown="false" showErrorMessage="true" showInputMessage="false" sqref="C5:C54" type="list">
      <formula1>목록!$B$5:$B$16</formula1>
      <formula2>0</formula2>
    </dataValidation>
    <dataValidation allowBlank="true" error="드롭다운 목록에 있는 값만 입력할 수 있어요. 선택지는 목록 시트에서 바꿀 수 있어요." errorStyle="stop" errorTitle="목록에서 골라 주세요" operator="between" showDropDown="false" showErrorMessage="true" showInputMessage="false" sqref="F5:F54" type="list">
      <formula1>목록!$A$5:$A$7</formula1>
      <formula2>0</formula2>
    </dataValidation>
    <dataValidation allowBlank="true" error="날짜를 2026-03-02처럼 입력해 주세요." errorStyle="stop" errorTitle="날짜 형식" operator="between" showDropDown="false" showErrorMessage="false" showInputMessage="false" sqref="E5:E54" type="date">
      <formula1>DATE(1960,1,1)</formula1>
      <formula2>DATE(2100,12,31)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H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6" min="6" style="0" width="8"/>
    <col collapsed="false" customWidth="true" hidden="false" outlineLevel="0" max="7" min="7" style="0" width="28"/>
    <col collapsed="false" customWidth="true" hidden="false" outlineLevel="0" max="8" min="8" style="0" width="12"/>
  </cols>
  <sheetData>
    <row r="1" customFormat="false" ht="33.75" hidden="false" customHeight="true" outlineLevel="0" collapsed="false">
      <c r="A1" s="1" t="s">
        <v>105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106</v>
      </c>
      <c r="B2" s="2"/>
      <c r="C2" s="2"/>
      <c r="D2" s="2"/>
      <c r="E2" s="2"/>
      <c r="F2" s="2"/>
      <c r="G2" s="2"/>
      <c r="H2" s="2"/>
    </row>
    <row r="3" customFormat="false" ht="9.75" hidden="false" customHeight="true" outlineLevel="0" collapsed="false"/>
    <row r="4" customFormat="false" ht="30" hidden="false" customHeight="true" outlineLevel="0" collapsed="false">
      <c r="A4" s="41" t="s">
        <v>107</v>
      </c>
      <c r="B4" s="41" t="s">
        <v>108</v>
      </c>
      <c r="C4" s="41" t="s">
        <v>52</v>
      </c>
      <c r="D4" s="41" t="s">
        <v>35</v>
      </c>
      <c r="E4" s="41" t="s">
        <v>109</v>
      </c>
      <c r="F4" s="42" t="s">
        <v>110</v>
      </c>
      <c r="G4" s="41" t="s">
        <v>111</v>
      </c>
      <c r="H4" s="41" t="s">
        <v>65</v>
      </c>
    </row>
    <row r="5" customFormat="false" ht="15" hidden="false" customHeight="false" outlineLevel="0" collapsed="false">
      <c r="A5" s="34" t="n">
        <v>46031</v>
      </c>
      <c r="B5" s="34"/>
      <c r="C5" s="33" t="s">
        <v>67</v>
      </c>
      <c r="D5" s="35" t="str">
        <f aca="false">IF(C5="","",IFERROR(INDEX('직원 명부'!$C$5:$C$54,MATCH(C5,'직원 명부'!$B$5:$B$54,0)),""))</f>
        <v>경영지원팀</v>
      </c>
      <c r="E5" s="33" t="s">
        <v>112</v>
      </c>
      <c r="F5" s="43" t="n">
        <f aca="false">IF(OR(A5="",C5=""),"",NETWORKDAYS(A5,IF(B5="",A5,B5),목록!$F$5:$F$44)*IFERROR(VLOOKUP(IF(E5="","연차",E5),목록!$C$5:$D$14,2,FALSE()),1))</f>
        <v>1</v>
      </c>
      <c r="G5" s="33" t="s">
        <v>113</v>
      </c>
      <c r="H5" s="40" t="str">
        <f aca="false">IF(A5="","",IF(C5="","이름 없음",IF(COUNTIF('직원 명부'!$B$5:$B$54,C5)=0,"명부에 없음",IF(AND(B5&lt;&gt;"",B5&lt;A5),"날짜 확인",IF(AND(F5=0,IFERROR(VLOOKUP(IF(E5="","연차",E5),목록!$C$5:$D$14,2,FALSE()),1)&gt;0),"휴일만 포함","OK")))))</f>
        <v>OK</v>
      </c>
    </row>
    <row r="6" customFormat="false" ht="15" hidden="false" customHeight="false" outlineLevel="0" collapsed="false">
      <c r="A6" s="34" t="n">
        <v>46122</v>
      </c>
      <c r="B6" s="34"/>
      <c r="C6" s="33" t="s">
        <v>67</v>
      </c>
      <c r="D6" s="35" t="str">
        <f aca="false">IF(C6="","",IFERROR(INDEX('직원 명부'!$C$5:$C$54,MATCH(C6,'직원 명부'!$B$5:$B$54,0)),""))</f>
        <v>경영지원팀</v>
      </c>
      <c r="E6" s="33" t="s">
        <v>112</v>
      </c>
      <c r="F6" s="43" t="n">
        <f aca="false">IF(OR(A6="",C6=""),"",NETWORKDAYS(A6,IF(B6="",A6,B6),목록!$F$5:$F$44)*IFERROR(VLOOKUP(IF(E6="","연차",E6),목록!$C$5:$D$14,2,FALSE()),1))</f>
        <v>1</v>
      </c>
      <c r="G6" s="33" t="s">
        <v>114</v>
      </c>
      <c r="H6" s="40" t="str">
        <f aca="false">IF(A6="","",IF(C6="","이름 없음",IF(COUNTIF('직원 명부'!$B$5:$B$54,C6)=0,"명부에 없음",IF(AND(B6&lt;&gt;"",B6&lt;A6),"날짜 확인",IF(AND(F6=0,IFERROR(VLOOKUP(IF(E6="","연차",E6),목록!$C$5:$D$14,2,FALSE()),1)&gt;0),"휴일만 포함","OK")))))</f>
        <v>OK</v>
      </c>
    </row>
    <row r="7" customFormat="false" ht="15" hidden="false" customHeight="false" outlineLevel="0" collapsed="false">
      <c r="A7" s="34" t="n">
        <v>46168</v>
      </c>
      <c r="B7" s="34" t="n">
        <v>46169</v>
      </c>
      <c r="C7" s="33" t="s">
        <v>67</v>
      </c>
      <c r="D7" s="35" t="str">
        <f aca="false">IF(C7="","",IFERROR(INDEX('직원 명부'!$C$5:$C$54,MATCH(C7,'직원 명부'!$B$5:$B$54,0)),""))</f>
        <v>경영지원팀</v>
      </c>
      <c r="E7" s="33" t="s">
        <v>112</v>
      </c>
      <c r="F7" s="43" t="n">
        <f aca="false">IF(OR(A7="",C7=""),"",NETWORKDAYS(A7,IF(B7="",A7,B7),목록!$F$5:$F$44)*IFERROR(VLOOKUP(IF(E7="","연차",E7),목록!$C$5:$D$14,2,FALSE()),1))</f>
        <v>2</v>
      </c>
      <c r="G7" s="33" t="s">
        <v>115</v>
      </c>
      <c r="H7" s="40" t="str">
        <f aca="false">IF(A7="","",IF(C7="","이름 없음",IF(COUNTIF('직원 명부'!$B$5:$B$54,C7)=0,"명부에 없음",IF(AND(B7&lt;&gt;"",B7&lt;A7),"날짜 확인",IF(AND(F7=0,IFERROR(VLOOKUP(IF(E7="","연차",E7),목록!$C$5:$D$14,2,FALSE()),1)&gt;0),"휴일만 포함","OK")))))</f>
        <v>OK</v>
      </c>
    </row>
    <row r="8" customFormat="false" ht="15" hidden="false" customHeight="false" outlineLevel="0" collapsed="false">
      <c r="A8" s="34" t="n">
        <v>46230</v>
      </c>
      <c r="B8" s="34" t="n">
        <v>46234</v>
      </c>
      <c r="C8" s="33" t="s">
        <v>67</v>
      </c>
      <c r="D8" s="35" t="str">
        <f aca="false">IF(C8="","",IFERROR(INDEX('직원 명부'!$C$5:$C$54,MATCH(C8,'직원 명부'!$B$5:$B$54,0)),""))</f>
        <v>경영지원팀</v>
      </c>
      <c r="E8" s="33" t="s">
        <v>112</v>
      </c>
      <c r="F8" s="43" t="n">
        <f aca="false">IF(OR(A8="",C8=""),"",NETWORKDAYS(A8,IF(B8="",A8,B8),목록!$F$5:$F$44)*IFERROR(VLOOKUP(IF(E8="","연차",E8),목록!$C$5:$D$14,2,FALSE()),1))</f>
        <v>5</v>
      </c>
      <c r="G8" s="33" t="s">
        <v>116</v>
      </c>
      <c r="H8" s="40" t="str">
        <f aca="false">IF(A8="","",IF(C8="","이름 없음",IF(COUNTIF('직원 명부'!$B$5:$B$54,C8)=0,"명부에 없음",IF(AND(B8&lt;&gt;"",B8&lt;A8),"날짜 확인",IF(AND(F8=0,IFERROR(VLOOKUP(IF(E8="","연차",E8),목록!$C$5:$D$14,2,FALSE()),1)&gt;0),"휴일만 포함","OK")))))</f>
        <v>OK</v>
      </c>
    </row>
    <row r="9" customFormat="false" ht="15" hidden="false" customHeight="false" outlineLevel="0" collapsed="false">
      <c r="A9" s="34" t="n">
        <v>46279</v>
      </c>
      <c r="B9" s="34"/>
      <c r="C9" s="33" t="s">
        <v>67</v>
      </c>
      <c r="D9" s="35" t="str">
        <f aca="false">IF(C9="","",IFERROR(INDEX('직원 명부'!$C$5:$C$54,MATCH(C9,'직원 명부'!$B$5:$B$54,0)),""))</f>
        <v>경영지원팀</v>
      </c>
      <c r="E9" s="33" t="s">
        <v>117</v>
      </c>
      <c r="F9" s="43" t="n">
        <f aca="false">IF(OR(A9="",C9=""),"",NETWORKDAYS(A9,IF(B9="",A9,B9),목록!$F$5:$F$44)*IFERROR(VLOOKUP(IF(E9="","연차",E9),목록!$C$5:$D$14,2,FALSE()),1))</f>
        <v>0.5</v>
      </c>
      <c r="G9" s="33" t="s">
        <v>118</v>
      </c>
      <c r="H9" s="40" t="str">
        <f aca="false">IF(A9="","",IF(C9="","이름 없음",IF(COUNTIF('직원 명부'!$B$5:$B$54,C9)=0,"명부에 없음",IF(AND(B9&lt;&gt;"",B9&lt;A9),"날짜 확인",IF(AND(F9=0,IFERROR(VLOOKUP(IF(E9="","연차",E9),목록!$C$5:$D$14,2,FALSE()),1)&gt;0),"휴일만 포함","OK")))))</f>
        <v>OK</v>
      </c>
    </row>
    <row r="10" customFormat="false" ht="15" hidden="false" customHeight="false" outlineLevel="0" collapsed="false">
      <c r="A10" s="34" t="n">
        <v>46157</v>
      </c>
      <c r="B10" s="34"/>
      <c r="C10" s="33" t="s">
        <v>72</v>
      </c>
      <c r="D10" s="35" t="str">
        <f aca="false">IF(C10="","",IFERROR(INDEX('직원 명부'!$C$5:$C$54,MATCH(C10,'직원 명부'!$B$5:$B$54,0)),""))</f>
        <v>인사팀</v>
      </c>
      <c r="E10" s="33" t="s">
        <v>112</v>
      </c>
      <c r="F10" s="43" t="n">
        <f aca="false">IF(OR(A10="",C10=""),"",NETWORKDAYS(A10,IF(B10="",A10,B10),목록!$F$5:$F$44)*IFERROR(VLOOKUP(IF(E10="","연차",E10),목록!$C$5:$D$14,2,FALSE()),1))</f>
        <v>1</v>
      </c>
      <c r="G10" s="33" t="s">
        <v>113</v>
      </c>
      <c r="H10" s="40" t="str">
        <f aca="false">IF(A10="","",IF(C10="","이름 없음",IF(COUNTIF('직원 명부'!$B$5:$B$54,C10)=0,"명부에 없음",IF(AND(B10&lt;&gt;"",B10&lt;A10),"날짜 확인",IF(AND(F10=0,IFERROR(VLOOKUP(IF(E10="","연차",E10),목록!$C$5:$D$14,2,FALSE()),1)&gt;0),"휴일만 포함","OK")))))</f>
        <v>OK</v>
      </c>
    </row>
    <row r="11" customFormat="false" ht="15" hidden="false" customHeight="false" outlineLevel="0" collapsed="false">
      <c r="A11" s="34" t="n">
        <v>46244</v>
      </c>
      <c r="B11" s="34" t="n">
        <v>46248</v>
      </c>
      <c r="C11" s="33" t="s">
        <v>72</v>
      </c>
      <c r="D11" s="35" t="str">
        <f aca="false">IF(C11="","",IFERROR(INDEX('직원 명부'!$C$5:$C$54,MATCH(C11,'직원 명부'!$B$5:$B$54,0)),""))</f>
        <v>인사팀</v>
      </c>
      <c r="E11" s="33" t="s">
        <v>112</v>
      </c>
      <c r="F11" s="43" t="n">
        <f aca="false">IF(OR(A11="",C11=""),"",NETWORKDAYS(A11,IF(B11="",A11,B11),목록!$F$5:$F$44)*IFERROR(VLOOKUP(IF(E11="","연차",E11),목록!$C$5:$D$14,2,FALSE()),1))</f>
        <v>5</v>
      </c>
      <c r="G11" s="33" t="s">
        <v>116</v>
      </c>
      <c r="H11" s="40" t="str">
        <f aca="false">IF(A11="","",IF(C11="","이름 없음",IF(COUNTIF('직원 명부'!$B$5:$B$54,C11)=0,"명부에 없음",IF(AND(B11&lt;&gt;"",B11&lt;A11),"날짜 확인",IF(AND(F11=0,IFERROR(VLOOKUP(IF(E11="","연차",E11),목록!$C$5:$D$14,2,FALSE()),1)&gt;0),"휴일만 포함","OK")))))</f>
        <v>OK</v>
      </c>
    </row>
    <row r="12" customFormat="false" ht="15" hidden="false" customHeight="false" outlineLevel="0" collapsed="false">
      <c r="A12" s="34" t="n">
        <v>46311</v>
      </c>
      <c r="B12" s="34"/>
      <c r="C12" s="33" t="s">
        <v>72</v>
      </c>
      <c r="D12" s="35" t="str">
        <f aca="false">IF(C12="","",IFERROR(INDEX('직원 명부'!$C$5:$C$54,MATCH(C12,'직원 명부'!$B$5:$B$54,0)),""))</f>
        <v>인사팀</v>
      </c>
      <c r="E12" s="33" t="s">
        <v>119</v>
      </c>
      <c r="F12" s="43" t="n">
        <f aca="false">IF(OR(A12="",C12=""),"",NETWORKDAYS(A12,IF(B12="",A12,B12),목록!$F$5:$F$44)*IFERROR(VLOOKUP(IF(E12="","연차",E12),목록!$C$5:$D$14,2,FALSE()),1))</f>
        <v>0.5</v>
      </c>
      <c r="G12" s="33" t="s">
        <v>120</v>
      </c>
      <c r="H12" s="40" t="str">
        <f aca="false">IF(A12="","",IF(C12="","이름 없음",IF(COUNTIF('직원 명부'!$B$5:$B$54,C12)=0,"명부에 없음",IF(AND(B12&lt;&gt;"",B12&lt;A12),"날짜 확인",IF(AND(F12=0,IFERROR(VLOOKUP(IF(E12="","연차",E12),목록!$C$5:$D$14,2,FALSE()),1)&gt;0),"휴일만 포함","OK")))))</f>
        <v>OK</v>
      </c>
    </row>
    <row r="13" customFormat="false" ht="15" hidden="false" customHeight="false" outlineLevel="0" collapsed="false">
      <c r="A13" s="34" t="n">
        <v>46066</v>
      </c>
      <c r="B13" s="34"/>
      <c r="C13" s="33" t="s">
        <v>76</v>
      </c>
      <c r="D13" s="35" t="str">
        <f aca="false">IF(C13="","",IFERROR(INDEX('직원 명부'!$C$5:$C$54,MATCH(C13,'직원 명부'!$B$5:$B$54,0)),""))</f>
        <v>영업팀</v>
      </c>
      <c r="E13" s="33" t="s">
        <v>112</v>
      </c>
      <c r="F13" s="43" t="n">
        <f aca="false">IF(OR(A13="",C13=""),"",NETWORKDAYS(A13,IF(B13="",A13,B13),목록!$F$5:$F$44)*IFERROR(VLOOKUP(IF(E13="","연차",E13),목록!$C$5:$D$14,2,FALSE()),1))</f>
        <v>1</v>
      </c>
      <c r="G13" s="33" t="s">
        <v>121</v>
      </c>
      <c r="H13" s="40" t="str">
        <f aca="false">IF(A13="","",IF(C13="","이름 없음",IF(COUNTIF('직원 명부'!$B$5:$B$54,C13)=0,"명부에 없음",IF(AND(B13&lt;&gt;"",B13&lt;A13),"날짜 확인",IF(AND(F13=0,IFERROR(VLOOKUP(IF(E13="","연차",E13),목록!$C$5:$D$14,2,FALSE()),1)&gt;0),"휴일만 포함","OK")))))</f>
        <v>OK</v>
      </c>
    </row>
    <row r="14" customFormat="false" ht="15" hidden="false" customHeight="false" outlineLevel="0" collapsed="false">
      <c r="A14" s="34" t="n">
        <v>46178</v>
      </c>
      <c r="B14" s="34"/>
      <c r="C14" s="33" t="s">
        <v>76</v>
      </c>
      <c r="D14" s="35" t="str">
        <f aca="false">IF(C14="","",IFERROR(INDEX('직원 명부'!$C$5:$C$54,MATCH(C14,'직원 명부'!$B$5:$B$54,0)),""))</f>
        <v>영업팀</v>
      </c>
      <c r="E14" s="33" t="s">
        <v>112</v>
      </c>
      <c r="F14" s="43" t="n">
        <f aca="false">IF(OR(A14="",C14=""),"",NETWORKDAYS(A14,IF(B14="",A14,B14),목록!$F$5:$F$44)*IFERROR(VLOOKUP(IF(E14="","연차",E14),목록!$C$5:$D$14,2,FALSE()),1))</f>
        <v>1</v>
      </c>
      <c r="G14" s="33" t="s">
        <v>113</v>
      </c>
      <c r="H14" s="40" t="str">
        <f aca="false">IF(A14="","",IF(C14="","이름 없음",IF(COUNTIF('직원 명부'!$B$5:$B$54,C14)=0,"명부에 없음",IF(AND(B14&lt;&gt;"",B14&lt;A14),"날짜 확인",IF(AND(F14=0,IFERROR(VLOOKUP(IF(E14="","연차",E14),목록!$C$5:$D$14,2,FALSE()),1)&gt;0),"휴일만 포함","OK")))))</f>
        <v>OK</v>
      </c>
    </row>
    <row r="15" customFormat="false" ht="15" hidden="false" customHeight="false" outlineLevel="0" collapsed="false">
      <c r="A15" s="34" t="n">
        <v>46195</v>
      </c>
      <c r="B15" s="34"/>
      <c r="C15" s="33" t="s">
        <v>76</v>
      </c>
      <c r="D15" s="35" t="str">
        <f aca="false">IF(C15="","",IFERROR(INDEX('직원 명부'!$C$5:$C$54,MATCH(C15,'직원 명부'!$B$5:$B$54,0)),""))</f>
        <v>영업팀</v>
      </c>
      <c r="E15" s="33" t="s">
        <v>122</v>
      </c>
      <c r="F15" s="43" t="n">
        <f aca="false">IF(OR(A15="",C15=""),"",NETWORKDAYS(A15,IF(B15="",A15,B15),목록!$F$5:$F$44)*IFERROR(VLOOKUP(IF(E15="","연차",E15),목록!$C$5:$D$14,2,FALSE()),1))</f>
        <v>0</v>
      </c>
      <c r="G15" s="33" t="s">
        <v>123</v>
      </c>
      <c r="H15" s="40" t="str">
        <f aca="false">IF(A15="","",IF(C15="","이름 없음",IF(COUNTIF('직원 명부'!$B$5:$B$54,C15)=0,"명부에 없음",IF(AND(B15&lt;&gt;"",B15&lt;A15),"날짜 확인",IF(AND(F15=0,IFERROR(VLOOKUP(IF(E15="","연차",E15),목록!$C$5:$D$14,2,FALSE()),1)&gt;0),"휴일만 포함","OK")))))</f>
        <v>OK</v>
      </c>
    </row>
    <row r="16" customFormat="false" ht="15" hidden="false" customHeight="false" outlineLevel="0" collapsed="false">
      <c r="A16" s="34" t="n">
        <v>46237</v>
      </c>
      <c r="B16" s="34" t="n">
        <v>46241</v>
      </c>
      <c r="C16" s="33" t="s">
        <v>76</v>
      </c>
      <c r="D16" s="35" t="str">
        <f aca="false">IF(C16="","",IFERROR(INDEX('직원 명부'!$C$5:$C$54,MATCH(C16,'직원 명부'!$B$5:$B$54,0)),""))</f>
        <v>영업팀</v>
      </c>
      <c r="E16" s="33" t="s">
        <v>112</v>
      </c>
      <c r="F16" s="43" t="n">
        <f aca="false">IF(OR(A16="",C16=""),"",NETWORKDAYS(A16,IF(B16="",A16,B16),목록!$F$5:$F$44)*IFERROR(VLOOKUP(IF(E16="","연차",E16),목록!$C$5:$D$14,2,FALSE()),1))</f>
        <v>5</v>
      </c>
      <c r="G16" s="33" t="s">
        <v>116</v>
      </c>
      <c r="H16" s="40" t="str">
        <f aca="false">IF(A16="","",IF(C16="","이름 없음",IF(COUNTIF('직원 명부'!$B$5:$B$54,C16)=0,"명부에 없음",IF(AND(B16&lt;&gt;"",B16&lt;A16),"날짜 확인",IF(AND(F16=0,IFERROR(VLOOKUP(IF(E16="","연차",E16),목록!$C$5:$D$14,2,FALSE()),1)&gt;0),"휴일만 포함","OK")))))</f>
        <v>OK</v>
      </c>
    </row>
    <row r="17" customFormat="false" ht="15" hidden="false" customHeight="false" outlineLevel="0" collapsed="false">
      <c r="A17" s="34" t="n">
        <v>46297</v>
      </c>
      <c r="B17" s="34"/>
      <c r="C17" s="33" t="s">
        <v>76</v>
      </c>
      <c r="D17" s="35" t="str">
        <f aca="false">IF(C17="","",IFERROR(INDEX('직원 명부'!$C$5:$C$54,MATCH(C17,'직원 명부'!$B$5:$B$54,0)),""))</f>
        <v>영업팀</v>
      </c>
      <c r="E17" s="33" t="s">
        <v>112</v>
      </c>
      <c r="F17" s="43" t="n">
        <f aca="false">IF(OR(A17="",C17=""),"",NETWORKDAYS(A17,IF(B17="",A17,B17),목록!$F$5:$F$44)*IFERROR(VLOOKUP(IF(E17="","연차",E17),목록!$C$5:$D$14,2,FALSE()),1))</f>
        <v>1</v>
      </c>
      <c r="G17" s="33" t="s">
        <v>113</v>
      </c>
      <c r="H17" s="40" t="str">
        <f aca="false">IF(A17="","",IF(C17="","이름 없음",IF(COUNTIF('직원 명부'!$B$5:$B$54,C17)=0,"명부에 없음",IF(AND(B17&lt;&gt;"",B17&lt;A17),"날짜 확인",IF(AND(F17=0,IFERROR(VLOOKUP(IF(E17="","연차",E17),목록!$C$5:$D$14,2,FALSE()),1)&gt;0),"휴일만 포함","OK")))))</f>
        <v>OK</v>
      </c>
    </row>
    <row r="18" customFormat="false" ht="15" hidden="false" customHeight="false" outlineLevel="0" collapsed="false">
      <c r="A18" s="34" t="n">
        <v>46286</v>
      </c>
      <c r="B18" s="34" t="n">
        <v>46288</v>
      </c>
      <c r="C18" s="33" t="s">
        <v>80</v>
      </c>
      <c r="D18" s="35" t="str">
        <f aca="false">IF(C18="","",IFERROR(INDEX('직원 명부'!$C$5:$C$54,MATCH(C18,'직원 명부'!$B$5:$B$54,0)),""))</f>
        <v>마케팅팀</v>
      </c>
      <c r="E18" s="33" t="s">
        <v>112</v>
      </c>
      <c r="F18" s="43" t="n">
        <f aca="false">IF(OR(A18="",C18=""),"",NETWORKDAYS(A18,IF(B18="",A18,B18),목록!$F$5:$F$44)*IFERROR(VLOOKUP(IF(E18="","연차",E18),목록!$C$5:$D$14,2,FALSE()),1))</f>
        <v>3</v>
      </c>
      <c r="G18" s="33" t="s">
        <v>124</v>
      </c>
      <c r="H18" s="40" t="str">
        <f aca="false">IF(A18="","",IF(C18="","이름 없음",IF(COUNTIF('직원 명부'!$B$5:$B$54,C18)=0,"명부에 없음",IF(AND(B18&lt;&gt;"",B18&lt;A18),"날짜 확인",IF(AND(F18=0,IFERROR(VLOOKUP(IF(E18="","연차",E18),목록!$C$5:$D$14,2,FALSE()),1)&gt;0),"휴일만 포함","OK")))))</f>
        <v>OK</v>
      </c>
    </row>
    <row r="19" customFormat="false" ht="15" hidden="false" customHeight="false" outlineLevel="0" collapsed="false">
      <c r="A19" s="34" t="n">
        <v>46303</v>
      </c>
      <c r="B19" s="34"/>
      <c r="C19" s="33" t="s">
        <v>80</v>
      </c>
      <c r="D19" s="35" t="str">
        <f aca="false">IF(C19="","",IFERROR(INDEX('직원 명부'!$C$5:$C$54,MATCH(C19,'직원 명부'!$B$5:$B$54,0)),""))</f>
        <v>마케팅팀</v>
      </c>
      <c r="E19" s="33" t="s">
        <v>117</v>
      </c>
      <c r="F19" s="43" t="n">
        <f aca="false">IF(OR(A19="",C19=""),"",NETWORKDAYS(A19,IF(B19="",A19,B19),목록!$F$5:$F$44)*IFERROR(VLOOKUP(IF(E19="","연차",E19),목록!$C$5:$D$14,2,FALSE()),1))</f>
        <v>0.5</v>
      </c>
      <c r="G19" s="33" t="s">
        <v>114</v>
      </c>
      <c r="H19" s="40" t="str">
        <f aca="false">IF(A19="","",IF(C19="","이름 없음",IF(COUNTIF('직원 명부'!$B$5:$B$54,C19)=0,"명부에 없음",IF(AND(B19&lt;&gt;"",B19&lt;A19),"날짜 확인",IF(AND(F19=0,IFERROR(VLOOKUP(IF(E19="","연차",E19),목록!$C$5:$D$14,2,FALSE()),1)&gt;0),"휴일만 포함","OK")))))</f>
        <v>OK</v>
      </c>
    </row>
    <row r="20" customFormat="false" ht="15" hidden="false" customHeight="false" outlineLevel="0" collapsed="false">
      <c r="A20" s="34" t="n">
        <v>46146</v>
      </c>
      <c r="B20" s="34"/>
      <c r="C20" s="33" t="s">
        <v>83</v>
      </c>
      <c r="D20" s="35" t="str">
        <f aca="false">IF(C20="","",IFERROR(INDEX('직원 명부'!$C$5:$C$54,MATCH(C20,'직원 명부'!$B$5:$B$54,0)),""))</f>
        <v>개발팀</v>
      </c>
      <c r="E20" s="33" t="s">
        <v>112</v>
      </c>
      <c r="F20" s="43" t="n">
        <f aca="false">IF(OR(A20="",C20=""),"",NETWORKDAYS(A20,IF(B20="",A20,B20),목록!$F$5:$F$44)*IFERROR(VLOOKUP(IF(E20="","연차",E20),목록!$C$5:$D$14,2,FALSE()),1))</f>
        <v>1</v>
      </c>
      <c r="G20" s="33" t="s">
        <v>125</v>
      </c>
      <c r="H20" s="40" t="str">
        <f aca="false">IF(A20="","",IF(C20="","이름 없음",IF(COUNTIF('직원 명부'!$B$5:$B$54,C20)=0,"명부에 없음",IF(AND(B20&lt;&gt;"",B20&lt;A20),"날짜 확인",IF(AND(F20=0,IFERROR(VLOOKUP(IF(E20="","연차",E20),목록!$C$5:$D$14,2,FALSE()),1)&gt;0),"휴일만 포함","OK")))))</f>
        <v>OK</v>
      </c>
    </row>
    <row r="21" customFormat="false" ht="15" hidden="false" customHeight="false" outlineLevel="0" collapsed="false">
      <c r="A21" s="34" t="n">
        <v>46223</v>
      </c>
      <c r="B21" s="34" t="n">
        <v>46227</v>
      </c>
      <c r="C21" s="33" t="s">
        <v>83</v>
      </c>
      <c r="D21" s="35" t="str">
        <f aca="false">IF(C21="","",IFERROR(INDEX('직원 명부'!$C$5:$C$54,MATCH(C21,'직원 명부'!$B$5:$B$54,0)),""))</f>
        <v>개발팀</v>
      </c>
      <c r="E21" s="33" t="s">
        <v>112</v>
      </c>
      <c r="F21" s="43" t="n">
        <f aca="false">IF(OR(A21="",C21=""),"",NETWORKDAYS(A21,IF(B21="",A21,B21),목록!$F$5:$F$44)*IFERROR(VLOOKUP(IF(E21="","연차",E21),목록!$C$5:$D$14,2,FALSE()),1))</f>
        <v>5</v>
      </c>
      <c r="G21" s="33" t="s">
        <v>116</v>
      </c>
      <c r="H21" s="40" t="str">
        <f aca="false">IF(A21="","",IF(C21="","이름 없음",IF(COUNTIF('직원 명부'!$B$5:$B$54,C21)=0,"명부에 없음",IF(AND(B21&lt;&gt;"",B21&lt;A21),"날짜 확인",IF(AND(F21=0,IFERROR(VLOOKUP(IF(E21="","연차",E21),목록!$C$5:$D$14,2,FALSE()),1)&gt;0),"휴일만 포함","OK")))))</f>
        <v>OK</v>
      </c>
    </row>
    <row r="22" customFormat="false" ht="15" hidden="false" customHeight="false" outlineLevel="0" collapsed="false">
      <c r="A22" s="34" t="n">
        <v>46307</v>
      </c>
      <c r="B22" s="34"/>
      <c r="C22" s="33" t="s">
        <v>83</v>
      </c>
      <c r="D22" s="35" t="str">
        <f aca="false">IF(C22="","",IFERROR(INDEX('직원 명부'!$C$5:$C$54,MATCH(C22,'직원 명부'!$B$5:$B$54,0)),""))</f>
        <v>개발팀</v>
      </c>
      <c r="E22" s="33" t="s">
        <v>126</v>
      </c>
      <c r="F22" s="43" t="n">
        <f aca="false">IF(OR(A22="",C22=""),"",NETWORKDAYS(A22,IF(B22="",A22,B22),목록!$F$5:$F$44)*IFERROR(VLOOKUP(IF(E22="","연차",E22),목록!$C$5:$D$14,2,FALSE()),1))</f>
        <v>0.25</v>
      </c>
      <c r="G22" s="33" t="s">
        <v>127</v>
      </c>
      <c r="H22" s="40" t="str">
        <f aca="false">IF(A22="","",IF(C22="","이름 없음",IF(COUNTIF('직원 명부'!$B$5:$B$54,C22)=0,"명부에 없음",IF(AND(B22&lt;&gt;"",B22&lt;A22),"날짜 확인",IF(AND(F22=0,IFERROR(VLOOKUP(IF(E22="","연차",E22),목록!$C$5:$D$14,2,FALSE()),1)&gt;0),"휴일만 포함","OK")))))</f>
        <v>OK</v>
      </c>
    </row>
    <row r="23" customFormat="false" ht="15" hidden="false" customHeight="false" outlineLevel="0" collapsed="false">
      <c r="A23" s="34" t="n">
        <v>46084</v>
      </c>
      <c r="B23" s="34"/>
      <c r="C23" s="33" t="s">
        <v>87</v>
      </c>
      <c r="D23" s="35" t="str">
        <f aca="false">IF(C23="","",IFERROR(INDEX('직원 명부'!$C$5:$C$54,MATCH(C23,'직원 명부'!$B$5:$B$54,0)),""))</f>
        <v>디자인팀</v>
      </c>
      <c r="E23" s="33" t="s">
        <v>112</v>
      </c>
      <c r="F23" s="43" t="n">
        <f aca="false">IF(OR(A23="",C23=""),"",NETWORKDAYS(A23,IF(B23="",A23,B23),목록!$F$5:$F$44)*IFERROR(VLOOKUP(IF(E23="","연차",E23),목록!$C$5:$D$14,2,FALSE()),1))</f>
        <v>1</v>
      </c>
      <c r="G23" s="33" t="s">
        <v>98</v>
      </c>
      <c r="H23" s="40" t="str">
        <f aca="false">IF(A23="","",IF(C23="","이름 없음",IF(COUNTIF('직원 명부'!$B$5:$B$54,C23)=0,"명부에 없음",IF(AND(B23&lt;&gt;"",B23&lt;A23),"날짜 확인",IF(AND(F23=0,IFERROR(VLOOKUP(IF(E23="","연차",E23),목록!$C$5:$D$14,2,FALSE()),1)&gt;0),"휴일만 포함","OK")))))</f>
        <v>OK</v>
      </c>
    </row>
    <row r="24" customFormat="false" ht="15" hidden="false" customHeight="false" outlineLevel="0" collapsed="false">
      <c r="A24" s="34" t="n">
        <v>46177</v>
      </c>
      <c r="B24" s="34" t="n">
        <v>46178</v>
      </c>
      <c r="C24" s="33" t="s">
        <v>87</v>
      </c>
      <c r="D24" s="35" t="str">
        <f aca="false">IF(C24="","",IFERROR(INDEX('직원 명부'!$C$5:$C$54,MATCH(C24,'직원 명부'!$B$5:$B$54,0)),""))</f>
        <v>디자인팀</v>
      </c>
      <c r="E24" s="33" t="s">
        <v>112</v>
      </c>
      <c r="F24" s="43" t="n">
        <f aca="false">IF(OR(A24="",C24=""),"",NETWORKDAYS(A24,IF(B24="",A24,B24),목록!$F$5:$F$44)*IFERROR(VLOOKUP(IF(E24="","연차",E24),목록!$C$5:$D$14,2,FALSE()),1))</f>
        <v>2</v>
      </c>
      <c r="G24" s="33" t="s">
        <v>113</v>
      </c>
      <c r="H24" s="40" t="str">
        <f aca="false">IF(A24="","",IF(C24="","이름 없음",IF(COUNTIF('직원 명부'!$B$5:$B$54,C24)=0,"명부에 없음",IF(AND(B24&lt;&gt;"",B24&lt;A24),"날짜 확인",IF(AND(F24=0,IFERROR(VLOOKUP(IF(E24="","연차",E24),목록!$C$5:$D$14,2,FALSE()),1)&gt;0),"휴일만 포함","OK")))))</f>
        <v>OK</v>
      </c>
    </row>
    <row r="25" customFormat="false" ht="15" hidden="false" customHeight="false" outlineLevel="0" collapsed="false">
      <c r="A25" s="34" t="n">
        <v>46258</v>
      </c>
      <c r="B25" s="34" t="n">
        <v>46262</v>
      </c>
      <c r="C25" s="33" t="s">
        <v>87</v>
      </c>
      <c r="D25" s="35" t="str">
        <f aca="false">IF(C25="","",IFERROR(INDEX('직원 명부'!$C$5:$C$54,MATCH(C25,'직원 명부'!$B$5:$B$54,0)),""))</f>
        <v>디자인팀</v>
      </c>
      <c r="E25" s="33" t="s">
        <v>112</v>
      </c>
      <c r="F25" s="43" t="n">
        <f aca="false">IF(OR(A25="",C25=""),"",NETWORKDAYS(A25,IF(B25="",A25,B25),목록!$F$5:$F$44)*IFERROR(VLOOKUP(IF(E25="","연차",E25),목록!$C$5:$D$14,2,FALSE()),1))</f>
        <v>5</v>
      </c>
      <c r="G25" s="33" t="s">
        <v>116</v>
      </c>
      <c r="H25" s="40" t="str">
        <f aca="false">IF(A25="","",IF(C25="","이름 없음",IF(COUNTIF('직원 명부'!$B$5:$B$54,C25)=0,"명부에 없음",IF(AND(B25&lt;&gt;"",B25&lt;A25),"날짜 확인",IF(AND(F25=0,IFERROR(VLOOKUP(IF(E25="","연차",E25),목록!$C$5:$D$14,2,FALSE()),1)&gt;0),"휴일만 포함","OK")))))</f>
        <v>OK</v>
      </c>
    </row>
    <row r="26" customFormat="false" ht="15" hidden="false" customHeight="false" outlineLevel="0" collapsed="false">
      <c r="A26" s="34" t="n">
        <v>46323</v>
      </c>
      <c r="B26" s="34"/>
      <c r="C26" s="33" t="s">
        <v>87</v>
      </c>
      <c r="D26" s="35" t="str">
        <f aca="false">IF(C26="","",IFERROR(INDEX('직원 명부'!$C$5:$C$54,MATCH(C26,'직원 명부'!$B$5:$B$54,0)),""))</f>
        <v>디자인팀</v>
      </c>
      <c r="E26" s="33" t="s">
        <v>119</v>
      </c>
      <c r="F26" s="43" t="n">
        <f aca="false">IF(OR(A26="",C26=""),"",NETWORKDAYS(A26,IF(B26="",A26,B26),목록!$F$5:$F$44)*IFERROR(VLOOKUP(IF(E26="","연차",E26),목록!$C$5:$D$14,2,FALSE()),1))</f>
        <v>0.5</v>
      </c>
      <c r="G26" s="33" t="s">
        <v>113</v>
      </c>
      <c r="H26" s="40" t="str">
        <f aca="false">IF(A26="","",IF(C26="","이름 없음",IF(COUNTIF('직원 명부'!$B$5:$B$54,C26)=0,"명부에 없음",IF(AND(B26&lt;&gt;"",B26&lt;A26),"날짜 확인",IF(AND(F26=0,IFERROR(VLOOKUP(IF(E26="","연차",E26),목록!$C$5:$D$14,2,FALSE()),1)&gt;0),"휴일만 포함","OK")))))</f>
        <v>OK</v>
      </c>
    </row>
    <row r="27" customFormat="false" ht="15" hidden="false" customHeight="false" outlineLevel="0" collapsed="false">
      <c r="A27" s="34" t="n">
        <v>46213</v>
      </c>
      <c r="B27" s="34"/>
      <c r="C27" s="33" t="s">
        <v>90</v>
      </c>
      <c r="D27" s="35" t="str">
        <f aca="false">IF(C27="","",IFERROR(INDEX('직원 명부'!$C$5:$C$54,MATCH(C27,'직원 명부'!$B$5:$B$54,0)),""))</f>
        <v>개발팀</v>
      </c>
      <c r="E27" s="33" t="s">
        <v>112</v>
      </c>
      <c r="F27" s="43" t="n">
        <f aca="false">IF(OR(A27="",C27=""),"",NETWORKDAYS(A27,IF(B27="",A27,B27),목록!$F$5:$F$44)*IFERROR(VLOOKUP(IF(E27="","연차",E27),목록!$C$5:$D$14,2,FALSE()),1))</f>
        <v>1</v>
      </c>
      <c r="G27" s="32" t="s">
        <v>128</v>
      </c>
      <c r="H27" s="40" t="str">
        <f aca="false">IF(A27="","",IF(C27="","이름 없음",IF(COUNTIF('직원 명부'!$B$5:$B$54,C27)=0,"명부에 없음",IF(AND(B27&lt;&gt;"",B27&lt;A27),"날짜 확인",IF(AND(F27=0,IFERROR(VLOOKUP(IF(E27="","연차",E27),목록!$C$5:$D$14,2,FALSE()),1)&gt;0),"휴일만 포함","OK")))))</f>
        <v>OK</v>
      </c>
    </row>
    <row r="28" customFormat="false" ht="15" hidden="false" customHeight="false" outlineLevel="0" collapsed="false">
      <c r="A28" s="34" t="n">
        <v>46252</v>
      </c>
      <c r="B28" s="34"/>
      <c r="C28" s="33" t="s">
        <v>90</v>
      </c>
      <c r="D28" s="35" t="str">
        <f aca="false">IF(C28="","",IFERROR(INDEX('직원 명부'!$C$5:$C$54,MATCH(C28,'직원 명부'!$B$5:$B$54,0)),""))</f>
        <v>개발팀</v>
      </c>
      <c r="E28" s="33" t="s">
        <v>112</v>
      </c>
      <c r="F28" s="43" t="n">
        <f aca="false">IF(OR(A28="",C28=""),"",NETWORKDAYS(A28,IF(B28="",A28,B28),목록!$F$5:$F$44)*IFERROR(VLOOKUP(IF(E28="","연차",E28),목록!$C$5:$D$14,2,FALSE()),1))</f>
        <v>1</v>
      </c>
      <c r="G28" s="33" t="s">
        <v>113</v>
      </c>
      <c r="H28" s="40" t="str">
        <f aca="false">IF(A28="","",IF(C28="","이름 없음",IF(COUNTIF('직원 명부'!$B$5:$B$54,C28)=0,"명부에 없음",IF(AND(B28&lt;&gt;"",B28&lt;A28),"날짜 확인",IF(AND(F28=0,IFERROR(VLOOKUP(IF(E28="","연차",E28),목록!$C$5:$D$14,2,FALSE()),1)&gt;0),"휴일만 포함","OK")))))</f>
        <v>OK</v>
      </c>
    </row>
    <row r="29" customFormat="false" ht="15" hidden="false" customHeight="false" outlineLevel="0" collapsed="false">
      <c r="A29" s="34" t="n">
        <v>46314</v>
      </c>
      <c r="B29" s="34" t="n">
        <v>46315</v>
      </c>
      <c r="C29" s="33" t="s">
        <v>90</v>
      </c>
      <c r="D29" s="35" t="str">
        <f aca="false">IF(C29="","",IFERROR(INDEX('직원 명부'!$C$5:$C$54,MATCH(C29,'직원 명부'!$B$5:$B$54,0)),""))</f>
        <v>개발팀</v>
      </c>
      <c r="E29" s="33" t="s">
        <v>112</v>
      </c>
      <c r="F29" s="43" t="n">
        <f aca="false">IF(OR(A29="",C29=""),"",NETWORKDAYS(A29,IF(B29="",A29,B29),목록!$F$5:$F$44)*IFERROR(VLOOKUP(IF(E29="","연차",E29),목록!$C$5:$D$14,2,FALSE()),1))</f>
        <v>2</v>
      </c>
      <c r="G29" s="33" t="s">
        <v>129</v>
      </c>
      <c r="H29" s="40" t="str">
        <f aca="false">IF(A29="","",IF(C29="","이름 없음",IF(COUNTIF('직원 명부'!$B$5:$B$54,C29)=0,"명부에 없음",IF(AND(B29&lt;&gt;"",B29&lt;A29),"날짜 확인",IF(AND(F29=0,IFERROR(VLOOKUP(IF(E29="","연차",E29),목록!$C$5:$D$14,2,FALSE()),1)&gt;0),"휴일만 포함","OK")))))</f>
        <v>OK</v>
      </c>
    </row>
    <row r="30" customFormat="false" ht="15" hidden="false" customHeight="false" outlineLevel="0" collapsed="false">
      <c r="A30" s="34" t="n">
        <v>46164</v>
      </c>
      <c r="B30" s="34"/>
      <c r="C30" s="33" t="s">
        <v>93</v>
      </c>
      <c r="D30" s="35" t="str">
        <f aca="false">IF(C30="","",IFERROR(INDEX('직원 명부'!$C$5:$C$54,MATCH(C30,'직원 명부'!$B$5:$B$54,0)),""))</f>
        <v>영업팀</v>
      </c>
      <c r="E30" s="33" t="s">
        <v>112</v>
      </c>
      <c r="F30" s="43" t="n">
        <f aca="false">IF(OR(A30="",C30=""),"",NETWORKDAYS(A30,IF(B30="",A30,B30),목록!$F$5:$F$44)*IFERROR(VLOOKUP(IF(E30="","연차",E30),목록!$C$5:$D$14,2,FALSE()),1))</f>
        <v>1</v>
      </c>
      <c r="G30" s="33" t="s">
        <v>113</v>
      </c>
      <c r="H30" s="40" t="str">
        <f aca="false">IF(A30="","",IF(C30="","이름 없음",IF(COUNTIF('직원 명부'!$B$5:$B$54,C30)=0,"명부에 없음",IF(AND(B30&lt;&gt;"",B30&lt;A30),"날짜 확인",IF(AND(F30=0,IFERROR(VLOOKUP(IF(E30="","연차",E30),목록!$C$5:$D$14,2,FALSE()),1)&gt;0),"휴일만 포함","OK")))))</f>
        <v>OK</v>
      </c>
    </row>
    <row r="31" customFormat="false" ht="15" hidden="false" customHeight="false" outlineLevel="0" collapsed="false">
      <c r="A31" s="34" t="n">
        <v>46206</v>
      </c>
      <c r="B31" s="34"/>
      <c r="C31" s="33" t="s">
        <v>93</v>
      </c>
      <c r="D31" s="35" t="str">
        <f aca="false">IF(C31="","",IFERROR(INDEX('직원 명부'!$C$5:$C$54,MATCH(C31,'직원 명부'!$B$5:$B$54,0)),""))</f>
        <v>영업팀</v>
      </c>
      <c r="E31" s="33" t="s">
        <v>117</v>
      </c>
      <c r="F31" s="43" t="n">
        <f aca="false">IF(OR(A31="",C31=""),"",NETWORKDAYS(A31,IF(B31="",A31,B31),목록!$F$5:$F$44)*IFERROR(VLOOKUP(IF(E31="","연차",E31),목록!$C$5:$D$14,2,FALSE()),1))</f>
        <v>0.5</v>
      </c>
      <c r="G31" s="33" t="s">
        <v>114</v>
      </c>
      <c r="H31" s="40" t="str">
        <f aca="false">IF(A31="","",IF(C31="","이름 없음",IF(COUNTIF('직원 명부'!$B$5:$B$54,C31)=0,"명부에 없음",IF(AND(B31&lt;&gt;"",B31&lt;A31),"날짜 확인",IF(AND(F31=0,IFERROR(VLOOKUP(IF(E31="","연차",E31),목록!$C$5:$D$14,2,FALSE()),1)&gt;0),"휴일만 포함","OK")))))</f>
        <v>OK</v>
      </c>
    </row>
    <row r="32" customFormat="false" ht="15" hidden="false" customHeight="false" outlineLevel="0" collapsed="false">
      <c r="A32" s="34" t="n">
        <v>46248</v>
      </c>
      <c r="B32" s="34"/>
      <c r="C32" s="33" t="s">
        <v>93</v>
      </c>
      <c r="D32" s="35" t="str">
        <f aca="false">IF(C32="","",IFERROR(INDEX('직원 명부'!$C$5:$C$54,MATCH(C32,'직원 명부'!$B$5:$B$54,0)),""))</f>
        <v>영업팀</v>
      </c>
      <c r="E32" s="33" t="s">
        <v>112</v>
      </c>
      <c r="F32" s="43" t="n">
        <f aca="false">IF(OR(A32="",C32=""),"",NETWORKDAYS(A32,IF(B32="",A32,B32),목록!$F$5:$F$44)*IFERROR(VLOOKUP(IF(E32="","연차",E32),목록!$C$5:$D$14,2,FALSE()),1))</f>
        <v>1</v>
      </c>
      <c r="G32" s="33" t="s">
        <v>130</v>
      </c>
      <c r="H32" s="40" t="str">
        <f aca="false">IF(A32="","",IF(C32="","이름 없음",IF(COUNTIF('직원 명부'!$B$5:$B$54,C32)=0,"명부에 없음",IF(AND(B32&lt;&gt;"",B32&lt;A32),"날짜 확인",IF(AND(F32=0,IFERROR(VLOOKUP(IF(E32="","연차",E32),목록!$C$5:$D$14,2,FALSE()),1)&gt;0),"휴일만 포함","OK")))))</f>
        <v>OK</v>
      </c>
    </row>
    <row r="33" customFormat="false" ht="15" hidden="false" customHeight="false" outlineLevel="0" collapsed="false">
      <c r="A33" s="34" t="n">
        <v>46301</v>
      </c>
      <c r="B33" s="34"/>
      <c r="C33" s="33" t="s">
        <v>93</v>
      </c>
      <c r="D33" s="35" t="str">
        <f aca="false">IF(C33="","",IFERROR(INDEX('직원 명부'!$C$5:$C$54,MATCH(C33,'직원 명부'!$B$5:$B$54,0)),""))</f>
        <v>영업팀</v>
      </c>
      <c r="E33" s="33" t="s">
        <v>112</v>
      </c>
      <c r="F33" s="43" t="n">
        <f aca="false">IF(OR(A33="",C33=""),"",NETWORKDAYS(A33,IF(B33="",A33,B33),목록!$F$5:$F$44)*IFERROR(VLOOKUP(IF(E33="","연차",E33),목록!$C$5:$D$14,2,FALSE()),1))</f>
        <v>1</v>
      </c>
      <c r="G33" s="33" t="s">
        <v>113</v>
      </c>
      <c r="H33" s="40" t="str">
        <f aca="false">IF(A33="","",IF(C33="","이름 없음",IF(COUNTIF('직원 명부'!$B$5:$B$54,C33)=0,"명부에 없음",IF(AND(B33&lt;&gt;"",B33&lt;A33),"날짜 확인",IF(AND(F33=0,IFERROR(VLOOKUP(IF(E33="","연차",E33),목록!$C$5:$D$14,2,FALSE()),1)&gt;0),"휴일만 포함","OK")))))</f>
        <v>OK</v>
      </c>
    </row>
    <row r="34" customFormat="false" ht="15" hidden="false" customHeight="false" outlineLevel="0" collapsed="false">
      <c r="A34" s="34" t="n">
        <v>46318</v>
      </c>
      <c r="B34" s="34"/>
      <c r="C34" s="33" t="s">
        <v>95</v>
      </c>
      <c r="D34" s="35" t="str">
        <f aca="false">IF(C34="","",IFERROR(INDEX('직원 명부'!$C$5:$C$54,MATCH(C34,'직원 명부'!$B$5:$B$54,0)),""))</f>
        <v>마케팅팀</v>
      </c>
      <c r="E34" s="33" t="s">
        <v>112</v>
      </c>
      <c r="F34" s="43" t="n">
        <f aca="false">IF(OR(A34="",C34=""),"",NETWORKDAYS(A34,IF(B34="",A34,B34),목록!$F$5:$F$44)*IFERROR(VLOOKUP(IF(E34="","연차",E34),목록!$C$5:$D$14,2,FALSE()),1))</f>
        <v>1</v>
      </c>
      <c r="G34" s="33" t="s">
        <v>113</v>
      </c>
      <c r="H34" s="40" t="str">
        <f aca="false">IF(A34="","",IF(C34="","이름 없음",IF(COUNTIF('직원 명부'!$B$5:$B$54,C34)=0,"명부에 없음",IF(AND(B34&lt;&gt;"",B34&lt;A34),"날짜 확인",IF(AND(F34=0,IFERROR(VLOOKUP(IF(E34="","연차",E34),목록!$C$5:$D$14,2,FALSE()),1)&gt;0),"휴일만 포함","OK")))))</f>
        <v>OK</v>
      </c>
    </row>
    <row r="35" customFormat="false" ht="15" hidden="false" customHeight="false" outlineLevel="0" collapsed="false">
      <c r="A35" s="34" t="n">
        <v>46167</v>
      </c>
      <c r="B35" s="34" t="n">
        <v>46171</v>
      </c>
      <c r="C35" s="33" t="s">
        <v>97</v>
      </c>
      <c r="D35" s="35" t="str">
        <f aca="false">IF(C35="","",IFERROR(INDEX('직원 명부'!$C$5:$C$54,MATCH(C35,'직원 명부'!$B$5:$B$54,0)),""))</f>
        <v>경영지원팀</v>
      </c>
      <c r="E35" s="33" t="s">
        <v>112</v>
      </c>
      <c r="F35" s="43" t="n">
        <f aca="false">IF(OR(A35="",C35=""),"",NETWORKDAYS(A35,IF(B35="",A35,B35),목록!$F$5:$F$44)*IFERROR(VLOOKUP(IF(E35="","연차",E35),목록!$C$5:$D$14,2,FALSE()),1))</f>
        <v>4</v>
      </c>
      <c r="G35" s="33" t="s">
        <v>131</v>
      </c>
      <c r="H35" s="40" t="str">
        <f aca="false">IF(A35="","",IF(C35="","이름 없음",IF(COUNTIF('직원 명부'!$B$5:$B$54,C35)=0,"명부에 없음",IF(AND(B35&lt;&gt;"",B35&lt;A35),"날짜 확인",IF(AND(F35=0,IFERROR(VLOOKUP(IF(E35="","연차",E35),목록!$C$5:$D$14,2,FALSE()),1)&gt;0),"휴일만 포함","OK")))))</f>
        <v>OK</v>
      </c>
    </row>
    <row r="36" customFormat="false" ht="15" hidden="false" customHeight="false" outlineLevel="0" collapsed="false">
      <c r="A36" s="34" t="n">
        <v>46293</v>
      </c>
      <c r="B36" s="34" t="n">
        <v>46295</v>
      </c>
      <c r="C36" s="33" t="s">
        <v>97</v>
      </c>
      <c r="D36" s="35" t="str">
        <f aca="false">IF(C36="","",IFERROR(INDEX('직원 명부'!$C$5:$C$54,MATCH(C36,'직원 명부'!$B$5:$B$54,0)),""))</f>
        <v>경영지원팀</v>
      </c>
      <c r="E36" s="33" t="s">
        <v>112</v>
      </c>
      <c r="F36" s="43" t="n">
        <f aca="false">IF(OR(A36="",C36=""),"",NETWORKDAYS(A36,IF(B36="",A36,B36),목록!$F$5:$F$44)*IFERROR(VLOOKUP(IF(E36="","연차",E36),목록!$C$5:$D$14,2,FALSE()),1))</f>
        <v>3</v>
      </c>
      <c r="G36" s="33" t="s">
        <v>113</v>
      </c>
      <c r="H36" s="40" t="str">
        <f aca="false">IF(A36="","",IF(C36="","이름 없음",IF(COUNTIF('직원 명부'!$B$5:$B$54,C36)=0,"명부에 없음",IF(AND(B36&lt;&gt;"",B36&lt;A36),"날짜 확인",IF(AND(F36=0,IFERROR(VLOOKUP(IF(E36="","연차",E36),목록!$C$5:$D$14,2,FALSE()),1)&gt;0),"휴일만 포함","OK")))))</f>
        <v>OK</v>
      </c>
    </row>
    <row r="37" customFormat="false" ht="15" hidden="false" customHeight="false" outlineLevel="0" collapsed="false">
      <c r="A37" s="34" t="n">
        <v>46321</v>
      </c>
      <c r="B37" s="34" t="n">
        <v>46322</v>
      </c>
      <c r="C37" s="33" t="s">
        <v>97</v>
      </c>
      <c r="D37" s="35" t="str">
        <f aca="false">IF(C37="","",IFERROR(INDEX('직원 명부'!$C$5:$C$54,MATCH(C37,'직원 명부'!$B$5:$B$54,0)),""))</f>
        <v>경영지원팀</v>
      </c>
      <c r="E37" s="33" t="s">
        <v>112</v>
      </c>
      <c r="F37" s="43" t="n">
        <f aca="false">IF(OR(A37="",C37=""),"",NETWORKDAYS(A37,IF(B37="",A37,B37),목록!$F$5:$F$44)*IFERROR(VLOOKUP(IF(E37="","연차",E37),목록!$C$5:$D$14,2,FALSE()),1))</f>
        <v>2</v>
      </c>
      <c r="G37" s="33" t="s">
        <v>132</v>
      </c>
      <c r="H37" s="40" t="str">
        <f aca="false">IF(A37="","",IF(C37="","이름 없음",IF(COUNTIF('직원 명부'!$B$5:$B$54,C37)=0,"명부에 없음",IF(AND(B37&lt;&gt;"",B37&lt;A37),"날짜 확인",IF(AND(F37=0,IFERROR(VLOOKUP(IF(E37="","연차",E37),목록!$C$5:$D$14,2,FALSE()),1)&gt;0),"휴일만 포함","OK")))))</f>
        <v>OK</v>
      </c>
    </row>
    <row r="38" customFormat="false" ht="15" hidden="false" customHeight="false" outlineLevel="0" collapsed="false">
      <c r="A38" s="34" t="n">
        <v>46195</v>
      </c>
      <c r="B38" s="34" t="n">
        <v>46199</v>
      </c>
      <c r="C38" s="33" t="s">
        <v>100</v>
      </c>
      <c r="D38" s="35" t="str">
        <f aca="false">IF(C38="","",IFERROR(INDEX('직원 명부'!$C$5:$C$54,MATCH(C38,'직원 명부'!$B$5:$B$54,0)),""))</f>
        <v>인사팀</v>
      </c>
      <c r="E38" s="33" t="s">
        <v>112</v>
      </c>
      <c r="F38" s="43" t="n">
        <f aca="false">IF(OR(A38="",C38=""),"",NETWORKDAYS(A38,IF(B38="",A38,B38),목록!$F$5:$F$44)*IFERROR(VLOOKUP(IF(E38="","연차",E38),목록!$C$5:$D$14,2,FALSE()),1))</f>
        <v>5</v>
      </c>
      <c r="G38" s="33" t="s">
        <v>133</v>
      </c>
      <c r="H38" s="40" t="str">
        <f aca="false">IF(A38="","",IF(C38="","이름 없음",IF(COUNTIF('직원 명부'!$B$5:$B$54,C38)=0,"명부에 없음",IF(AND(B38&lt;&gt;"",B38&lt;A38),"날짜 확인",IF(AND(F38=0,IFERROR(VLOOKUP(IF(E38="","연차",E38),목록!$C$5:$D$14,2,FALSE()),1)&gt;0),"휴일만 포함","OK")))))</f>
        <v>OK</v>
      </c>
    </row>
    <row r="39" customFormat="false" ht="15" hidden="false" customHeight="false" outlineLevel="0" collapsed="false">
      <c r="A39" s="34" t="n">
        <v>46090</v>
      </c>
      <c r="B39" s="34"/>
      <c r="C39" s="33" t="s">
        <v>103</v>
      </c>
      <c r="D39" s="35" t="str">
        <f aca="false">IF(C39="","",IFERROR(INDEX('직원 명부'!$C$5:$C$54,MATCH(C39,'직원 명부'!$B$5:$B$54,0)),""))</f>
        <v>영업팀</v>
      </c>
      <c r="E39" s="33" t="s">
        <v>112</v>
      </c>
      <c r="F39" s="43" t="n">
        <f aca="false">IF(OR(A39="",C39=""),"",NETWORKDAYS(A39,IF(B39="",A39,B39),목록!$F$5:$F$44)*IFERROR(VLOOKUP(IF(E39="","연차",E39),목록!$C$5:$D$14,2,FALSE()),1))</f>
        <v>1</v>
      </c>
      <c r="G39" s="33" t="s">
        <v>113</v>
      </c>
      <c r="H39" s="40" t="str">
        <f aca="false">IF(A39="","",IF(C39="","이름 없음",IF(COUNTIF('직원 명부'!$B$5:$B$54,C39)=0,"명부에 없음",IF(AND(B39&lt;&gt;"",B39&lt;A39),"날짜 확인",IF(AND(F39=0,IFERROR(VLOOKUP(IF(E39="","연차",E39),목록!$C$5:$D$14,2,FALSE()),1)&gt;0),"휴일만 포함","OK")))))</f>
        <v>OK</v>
      </c>
    </row>
    <row r="40" customFormat="false" ht="15" hidden="false" customHeight="false" outlineLevel="0" collapsed="false">
      <c r="A40" s="34"/>
      <c r="B40" s="34"/>
      <c r="C40" s="33"/>
      <c r="D40" s="35" t="str">
        <f aca="false">IF(C40="","",IFERROR(INDEX('직원 명부'!$C$5:$C$54,MATCH(C40,'직원 명부'!$B$5:$B$54,0)),""))</f>
        <v/>
      </c>
      <c r="E40" s="33"/>
      <c r="F40" s="43" t="str">
        <f aca="false">IF(OR(A40="",C40=""),"",NETWORKDAYS(A40,IF(B40="",A40,B40),목록!$F$5:$F$44)*IFERROR(VLOOKUP(IF(E40="","연차",E40),목록!$C$5:$D$14,2,FALSE()),1))</f>
        <v/>
      </c>
      <c r="G40" s="33"/>
      <c r="H40" s="40" t="str">
        <f aca="false">IF(A40="","",IF(C40="","이름 없음",IF(COUNTIF('직원 명부'!$B$5:$B$54,C40)=0,"명부에 없음",IF(AND(B40&lt;&gt;"",B40&lt;A40),"날짜 확인",IF(AND(F40=0,IFERROR(VLOOKUP(IF(E40="","연차",E40),목록!$C$5:$D$14,2,FALSE()),1)&gt;0),"휴일만 포함","OK")))))</f>
        <v/>
      </c>
    </row>
    <row r="41" customFormat="false" ht="15" hidden="false" customHeight="false" outlineLevel="0" collapsed="false">
      <c r="A41" s="34"/>
      <c r="B41" s="34"/>
      <c r="C41" s="33"/>
      <c r="D41" s="35" t="str">
        <f aca="false">IF(C41="","",IFERROR(INDEX('직원 명부'!$C$5:$C$54,MATCH(C41,'직원 명부'!$B$5:$B$54,0)),""))</f>
        <v/>
      </c>
      <c r="E41" s="33"/>
      <c r="F41" s="43" t="str">
        <f aca="false">IF(OR(A41="",C41=""),"",NETWORKDAYS(A41,IF(B41="",A41,B41),목록!$F$5:$F$44)*IFERROR(VLOOKUP(IF(E41="","연차",E41),목록!$C$5:$D$14,2,FALSE()),1))</f>
        <v/>
      </c>
      <c r="G41" s="33"/>
      <c r="H41" s="40" t="str">
        <f aca="false">IF(A41="","",IF(C41="","이름 없음",IF(COUNTIF('직원 명부'!$B$5:$B$54,C41)=0,"명부에 없음",IF(AND(B41&lt;&gt;"",B41&lt;A41),"날짜 확인",IF(AND(F41=0,IFERROR(VLOOKUP(IF(E41="","연차",E41),목록!$C$5:$D$14,2,FALSE()),1)&gt;0),"휴일만 포함","OK")))))</f>
        <v/>
      </c>
    </row>
    <row r="42" customFormat="false" ht="15" hidden="false" customHeight="false" outlineLevel="0" collapsed="false">
      <c r="A42" s="34"/>
      <c r="B42" s="34"/>
      <c r="C42" s="33"/>
      <c r="D42" s="35" t="str">
        <f aca="false">IF(C42="","",IFERROR(INDEX('직원 명부'!$C$5:$C$54,MATCH(C42,'직원 명부'!$B$5:$B$54,0)),""))</f>
        <v/>
      </c>
      <c r="E42" s="33"/>
      <c r="F42" s="43" t="str">
        <f aca="false">IF(OR(A42="",C42=""),"",NETWORKDAYS(A42,IF(B42="",A42,B42),목록!$F$5:$F$44)*IFERROR(VLOOKUP(IF(E42="","연차",E42),목록!$C$5:$D$14,2,FALSE()),1))</f>
        <v/>
      </c>
      <c r="G42" s="33"/>
      <c r="H42" s="40" t="str">
        <f aca="false">IF(A42="","",IF(C42="","이름 없음",IF(COUNTIF('직원 명부'!$B$5:$B$54,C42)=0,"명부에 없음",IF(AND(B42&lt;&gt;"",B42&lt;A42),"날짜 확인",IF(AND(F42=0,IFERROR(VLOOKUP(IF(E42="","연차",E42),목록!$C$5:$D$14,2,FALSE()),1)&gt;0),"휴일만 포함","OK")))))</f>
        <v/>
      </c>
    </row>
    <row r="43" customFormat="false" ht="15" hidden="false" customHeight="false" outlineLevel="0" collapsed="false">
      <c r="A43" s="34"/>
      <c r="B43" s="34"/>
      <c r="C43" s="33"/>
      <c r="D43" s="35" t="str">
        <f aca="false">IF(C43="","",IFERROR(INDEX('직원 명부'!$C$5:$C$54,MATCH(C43,'직원 명부'!$B$5:$B$54,0)),""))</f>
        <v/>
      </c>
      <c r="E43" s="33"/>
      <c r="F43" s="43" t="str">
        <f aca="false">IF(OR(A43="",C43=""),"",NETWORKDAYS(A43,IF(B43="",A43,B43),목록!$F$5:$F$44)*IFERROR(VLOOKUP(IF(E43="","연차",E43),목록!$C$5:$D$14,2,FALSE()),1))</f>
        <v/>
      </c>
      <c r="G43" s="33"/>
      <c r="H43" s="40" t="str">
        <f aca="false">IF(A43="","",IF(C43="","이름 없음",IF(COUNTIF('직원 명부'!$B$5:$B$54,C43)=0,"명부에 없음",IF(AND(B43&lt;&gt;"",B43&lt;A43),"날짜 확인",IF(AND(F43=0,IFERROR(VLOOKUP(IF(E43="","연차",E43),목록!$C$5:$D$14,2,FALSE()),1)&gt;0),"휴일만 포함","OK")))))</f>
        <v/>
      </c>
    </row>
    <row r="44" customFormat="false" ht="15" hidden="false" customHeight="false" outlineLevel="0" collapsed="false">
      <c r="A44" s="34"/>
      <c r="B44" s="34"/>
      <c r="C44" s="33"/>
      <c r="D44" s="35" t="str">
        <f aca="false">IF(C44="","",IFERROR(INDEX('직원 명부'!$C$5:$C$54,MATCH(C44,'직원 명부'!$B$5:$B$54,0)),""))</f>
        <v/>
      </c>
      <c r="E44" s="33"/>
      <c r="F44" s="43" t="str">
        <f aca="false">IF(OR(A44="",C44=""),"",NETWORKDAYS(A44,IF(B44="",A44,B44),목록!$F$5:$F$44)*IFERROR(VLOOKUP(IF(E44="","연차",E44),목록!$C$5:$D$14,2,FALSE()),1))</f>
        <v/>
      </c>
      <c r="G44" s="33"/>
      <c r="H44" s="40" t="str">
        <f aca="false">IF(A44="","",IF(C44="","이름 없음",IF(COUNTIF('직원 명부'!$B$5:$B$54,C44)=0,"명부에 없음",IF(AND(B44&lt;&gt;"",B44&lt;A44),"날짜 확인",IF(AND(F44=0,IFERROR(VLOOKUP(IF(E44="","연차",E44),목록!$C$5:$D$14,2,FALSE()),1)&gt;0),"휴일만 포함","OK")))))</f>
        <v/>
      </c>
    </row>
    <row r="45" customFormat="false" ht="15" hidden="false" customHeight="false" outlineLevel="0" collapsed="false">
      <c r="A45" s="34"/>
      <c r="B45" s="34"/>
      <c r="C45" s="33"/>
      <c r="D45" s="35" t="str">
        <f aca="false">IF(C45="","",IFERROR(INDEX('직원 명부'!$C$5:$C$54,MATCH(C45,'직원 명부'!$B$5:$B$54,0)),""))</f>
        <v/>
      </c>
      <c r="E45" s="33"/>
      <c r="F45" s="43" t="str">
        <f aca="false">IF(OR(A45="",C45=""),"",NETWORKDAYS(A45,IF(B45="",A45,B45),목록!$F$5:$F$44)*IFERROR(VLOOKUP(IF(E45="","연차",E45),목록!$C$5:$D$14,2,FALSE()),1))</f>
        <v/>
      </c>
      <c r="G45" s="33"/>
      <c r="H45" s="40" t="str">
        <f aca="false">IF(A45="","",IF(C45="","이름 없음",IF(COUNTIF('직원 명부'!$B$5:$B$54,C45)=0,"명부에 없음",IF(AND(B45&lt;&gt;"",B45&lt;A45),"날짜 확인",IF(AND(F45=0,IFERROR(VLOOKUP(IF(E45="","연차",E45),목록!$C$5:$D$14,2,FALSE()),1)&gt;0),"휴일만 포함","OK")))))</f>
        <v/>
      </c>
    </row>
    <row r="46" customFormat="false" ht="15" hidden="false" customHeight="false" outlineLevel="0" collapsed="false">
      <c r="A46" s="34"/>
      <c r="B46" s="34"/>
      <c r="C46" s="33"/>
      <c r="D46" s="35" t="str">
        <f aca="false">IF(C46="","",IFERROR(INDEX('직원 명부'!$C$5:$C$54,MATCH(C46,'직원 명부'!$B$5:$B$54,0)),""))</f>
        <v/>
      </c>
      <c r="E46" s="33"/>
      <c r="F46" s="43" t="str">
        <f aca="false">IF(OR(A46="",C46=""),"",NETWORKDAYS(A46,IF(B46="",A46,B46),목록!$F$5:$F$44)*IFERROR(VLOOKUP(IF(E46="","연차",E46),목록!$C$5:$D$14,2,FALSE()),1))</f>
        <v/>
      </c>
      <c r="G46" s="33"/>
      <c r="H46" s="40" t="str">
        <f aca="false">IF(A46="","",IF(C46="","이름 없음",IF(COUNTIF('직원 명부'!$B$5:$B$54,C46)=0,"명부에 없음",IF(AND(B46&lt;&gt;"",B46&lt;A46),"날짜 확인",IF(AND(F46=0,IFERROR(VLOOKUP(IF(E46="","연차",E46),목록!$C$5:$D$14,2,FALSE()),1)&gt;0),"휴일만 포함","OK")))))</f>
        <v/>
      </c>
    </row>
    <row r="47" customFormat="false" ht="15" hidden="false" customHeight="false" outlineLevel="0" collapsed="false">
      <c r="A47" s="34"/>
      <c r="B47" s="34"/>
      <c r="C47" s="33"/>
      <c r="D47" s="35" t="str">
        <f aca="false">IF(C47="","",IFERROR(INDEX('직원 명부'!$C$5:$C$54,MATCH(C47,'직원 명부'!$B$5:$B$54,0)),""))</f>
        <v/>
      </c>
      <c r="E47" s="33"/>
      <c r="F47" s="43" t="str">
        <f aca="false">IF(OR(A47="",C47=""),"",NETWORKDAYS(A47,IF(B47="",A47,B47),목록!$F$5:$F$44)*IFERROR(VLOOKUP(IF(E47="","연차",E47),목록!$C$5:$D$14,2,FALSE()),1))</f>
        <v/>
      </c>
      <c r="G47" s="33"/>
      <c r="H47" s="40" t="str">
        <f aca="false">IF(A47="","",IF(C47="","이름 없음",IF(COUNTIF('직원 명부'!$B$5:$B$54,C47)=0,"명부에 없음",IF(AND(B47&lt;&gt;"",B47&lt;A47),"날짜 확인",IF(AND(F47=0,IFERROR(VLOOKUP(IF(E47="","연차",E47),목록!$C$5:$D$14,2,FALSE()),1)&gt;0),"휴일만 포함","OK")))))</f>
        <v/>
      </c>
    </row>
    <row r="48" customFormat="false" ht="15" hidden="false" customHeight="false" outlineLevel="0" collapsed="false">
      <c r="A48" s="34"/>
      <c r="B48" s="34"/>
      <c r="C48" s="33"/>
      <c r="D48" s="35" t="str">
        <f aca="false">IF(C48="","",IFERROR(INDEX('직원 명부'!$C$5:$C$54,MATCH(C48,'직원 명부'!$B$5:$B$54,0)),""))</f>
        <v/>
      </c>
      <c r="E48" s="33"/>
      <c r="F48" s="43" t="str">
        <f aca="false">IF(OR(A48="",C48=""),"",NETWORKDAYS(A48,IF(B48="",A48,B48),목록!$F$5:$F$44)*IFERROR(VLOOKUP(IF(E48="","연차",E48),목록!$C$5:$D$14,2,FALSE()),1))</f>
        <v/>
      </c>
      <c r="G48" s="33"/>
      <c r="H48" s="40" t="str">
        <f aca="false">IF(A48="","",IF(C48="","이름 없음",IF(COUNTIF('직원 명부'!$B$5:$B$54,C48)=0,"명부에 없음",IF(AND(B48&lt;&gt;"",B48&lt;A48),"날짜 확인",IF(AND(F48=0,IFERROR(VLOOKUP(IF(E48="","연차",E48),목록!$C$5:$D$14,2,FALSE()),1)&gt;0),"휴일만 포함","OK")))))</f>
        <v/>
      </c>
    </row>
    <row r="49" customFormat="false" ht="15" hidden="false" customHeight="false" outlineLevel="0" collapsed="false">
      <c r="A49" s="34"/>
      <c r="B49" s="34"/>
      <c r="C49" s="33"/>
      <c r="D49" s="35" t="str">
        <f aca="false">IF(C49="","",IFERROR(INDEX('직원 명부'!$C$5:$C$54,MATCH(C49,'직원 명부'!$B$5:$B$54,0)),""))</f>
        <v/>
      </c>
      <c r="E49" s="33"/>
      <c r="F49" s="43" t="str">
        <f aca="false">IF(OR(A49="",C49=""),"",NETWORKDAYS(A49,IF(B49="",A49,B49),목록!$F$5:$F$44)*IFERROR(VLOOKUP(IF(E49="","연차",E49),목록!$C$5:$D$14,2,FALSE()),1))</f>
        <v/>
      </c>
      <c r="G49" s="33"/>
      <c r="H49" s="40" t="str">
        <f aca="false">IF(A49="","",IF(C49="","이름 없음",IF(COUNTIF('직원 명부'!$B$5:$B$54,C49)=0,"명부에 없음",IF(AND(B49&lt;&gt;"",B49&lt;A49),"날짜 확인",IF(AND(F49=0,IFERROR(VLOOKUP(IF(E49="","연차",E49),목록!$C$5:$D$14,2,FALSE()),1)&gt;0),"휴일만 포함","OK")))))</f>
        <v/>
      </c>
    </row>
    <row r="50" customFormat="false" ht="15" hidden="false" customHeight="false" outlineLevel="0" collapsed="false">
      <c r="A50" s="34"/>
      <c r="B50" s="34"/>
      <c r="C50" s="33"/>
      <c r="D50" s="35" t="str">
        <f aca="false">IF(C50="","",IFERROR(INDEX('직원 명부'!$C$5:$C$54,MATCH(C50,'직원 명부'!$B$5:$B$54,0)),""))</f>
        <v/>
      </c>
      <c r="E50" s="33"/>
      <c r="F50" s="43" t="str">
        <f aca="false">IF(OR(A50="",C50=""),"",NETWORKDAYS(A50,IF(B50="",A50,B50),목록!$F$5:$F$44)*IFERROR(VLOOKUP(IF(E50="","연차",E50),목록!$C$5:$D$14,2,FALSE()),1))</f>
        <v/>
      </c>
      <c r="G50" s="33"/>
      <c r="H50" s="40" t="str">
        <f aca="false">IF(A50="","",IF(C50="","이름 없음",IF(COUNTIF('직원 명부'!$B$5:$B$54,C50)=0,"명부에 없음",IF(AND(B50&lt;&gt;"",B50&lt;A50),"날짜 확인",IF(AND(F50=0,IFERROR(VLOOKUP(IF(E50="","연차",E50),목록!$C$5:$D$14,2,FALSE()),1)&gt;0),"휴일만 포함","OK")))))</f>
        <v/>
      </c>
    </row>
    <row r="51" customFormat="false" ht="15" hidden="false" customHeight="false" outlineLevel="0" collapsed="false">
      <c r="A51" s="34"/>
      <c r="B51" s="34"/>
      <c r="C51" s="33"/>
      <c r="D51" s="35" t="str">
        <f aca="false">IF(C51="","",IFERROR(INDEX('직원 명부'!$C$5:$C$54,MATCH(C51,'직원 명부'!$B$5:$B$54,0)),""))</f>
        <v/>
      </c>
      <c r="E51" s="33"/>
      <c r="F51" s="43" t="str">
        <f aca="false">IF(OR(A51="",C51=""),"",NETWORKDAYS(A51,IF(B51="",A51,B51),목록!$F$5:$F$44)*IFERROR(VLOOKUP(IF(E51="","연차",E51),목록!$C$5:$D$14,2,FALSE()),1))</f>
        <v/>
      </c>
      <c r="G51" s="33"/>
      <c r="H51" s="40" t="str">
        <f aca="false">IF(A51="","",IF(C51="","이름 없음",IF(COUNTIF('직원 명부'!$B$5:$B$54,C51)=0,"명부에 없음",IF(AND(B51&lt;&gt;"",B51&lt;A51),"날짜 확인",IF(AND(F51=0,IFERROR(VLOOKUP(IF(E51="","연차",E51),목록!$C$5:$D$14,2,FALSE()),1)&gt;0),"휴일만 포함","OK")))))</f>
        <v/>
      </c>
    </row>
    <row r="52" customFormat="false" ht="15" hidden="false" customHeight="false" outlineLevel="0" collapsed="false">
      <c r="A52" s="34"/>
      <c r="B52" s="34"/>
      <c r="C52" s="33"/>
      <c r="D52" s="35" t="str">
        <f aca="false">IF(C52="","",IFERROR(INDEX('직원 명부'!$C$5:$C$54,MATCH(C52,'직원 명부'!$B$5:$B$54,0)),""))</f>
        <v/>
      </c>
      <c r="E52" s="33"/>
      <c r="F52" s="43" t="str">
        <f aca="false">IF(OR(A52="",C52=""),"",NETWORKDAYS(A52,IF(B52="",A52,B52),목록!$F$5:$F$44)*IFERROR(VLOOKUP(IF(E52="","연차",E52),목록!$C$5:$D$14,2,FALSE()),1))</f>
        <v/>
      </c>
      <c r="G52" s="33"/>
      <c r="H52" s="40" t="str">
        <f aca="false">IF(A52="","",IF(C52="","이름 없음",IF(COUNTIF('직원 명부'!$B$5:$B$54,C52)=0,"명부에 없음",IF(AND(B52&lt;&gt;"",B52&lt;A52),"날짜 확인",IF(AND(F52=0,IFERROR(VLOOKUP(IF(E52="","연차",E52),목록!$C$5:$D$14,2,FALSE()),1)&gt;0),"휴일만 포함","OK")))))</f>
        <v/>
      </c>
    </row>
    <row r="53" customFormat="false" ht="15" hidden="false" customHeight="false" outlineLevel="0" collapsed="false">
      <c r="A53" s="34"/>
      <c r="B53" s="34"/>
      <c r="C53" s="33"/>
      <c r="D53" s="35" t="str">
        <f aca="false">IF(C53="","",IFERROR(INDEX('직원 명부'!$C$5:$C$54,MATCH(C53,'직원 명부'!$B$5:$B$54,0)),""))</f>
        <v/>
      </c>
      <c r="E53" s="33"/>
      <c r="F53" s="43" t="str">
        <f aca="false">IF(OR(A53="",C53=""),"",NETWORKDAYS(A53,IF(B53="",A53,B53),목록!$F$5:$F$44)*IFERROR(VLOOKUP(IF(E53="","연차",E53),목록!$C$5:$D$14,2,FALSE()),1))</f>
        <v/>
      </c>
      <c r="G53" s="33"/>
      <c r="H53" s="40" t="str">
        <f aca="false">IF(A53="","",IF(C53="","이름 없음",IF(COUNTIF('직원 명부'!$B$5:$B$54,C53)=0,"명부에 없음",IF(AND(B53&lt;&gt;"",B53&lt;A53),"날짜 확인",IF(AND(F53=0,IFERROR(VLOOKUP(IF(E53="","연차",E53),목록!$C$5:$D$14,2,FALSE()),1)&gt;0),"휴일만 포함","OK")))))</f>
        <v/>
      </c>
    </row>
    <row r="54" customFormat="false" ht="15" hidden="false" customHeight="false" outlineLevel="0" collapsed="false">
      <c r="A54" s="34"/>
      <c r="B54" s="34"/>
      <c r="C54" s="33"/>
      <c r="D54" s="35" t="str">
        <f aca="false">IF(C54="","",IFERROR(INDEX('직원 명부'!$C$5:$C$54,MATCH(C54,'직원 명부'!$B$5:$B$54,0)),""))</f>
        <v/>
      </c>
      <c r="E54" s="33"/>
      <c r="F54" s="43" t="str">
        <f aca="false">IF(OR(A54="",C54=""),"",NETWORKDAYS(A54,IF(B54="",A54,B54),목록!$F$5:$F$44)*IFERROR(VLOOKUP(IF(E54="","연차",E54),목록!$C$5:$D$14,2,FALSE()),1))</f>
        <v/>
      </c>
      <c r="G54" s="33"/>
      <c r="H54" s="40" t="str">
        <f aca="false">IF(A54="","",IF(C54="","이름 없음",IF(COUNTIF('직원 명부'!$B$5:$B$54,C54)=0,"명부에 없음",IF(AND(B54&lt;&gt;"",B54&lt;A54),"날짜 확인",IF(AND(F54=0,IFERROR(VLOOKUP(IF(E54="","연차",E54),목록!$C$5:$D$14,2,FALSE()),1)&gt;0),"휴일만 포함","OK")))))</f>
        <v/>
      </c>
    </row>
    <row r="55" customFormat="false" ht="15" hidden="false" customHeight="false" outlineLevel="0" collapsed="false">
      <c r="A55" s="34"/>
      <c r="B55" s="34"/>
      <c r="C55" s="33"/>
      <c r="D55" s="35" t="str">
        <f aca="false">IF(C55="","",IFERROR(INDEX('직원 명부'!$C$5:$C$54,MATCH(C55,'직원 명부'!$B$5:$B$54,0)),""))</f>
        <v/>
      </c>
      <c r="E55" s="33"/>
      <c r="F55" s="43" t="str">
        <f aca="false">IF(OR(A55="",C55=""),"",NETWORKDAYS(A55,IF(B55="",A55,B55),목록!$F$5:$F$44)*IFERROR(VLOOKUP(IF(E55="","연차",E55),목록!$C$5:$D$14,2,FALSE()),1))</f>
        <v/>
      </c>
      <c r="G55" s="33"/>
      <c r="H55" s="40" t="str">
        <f aca="false">IF(A55="","",IF(C55="","이름 없음",IF(COUNTIF('직원 명부'!$B$5:$B$54,C55)=0,"명부에 없음",IF(AND(B55&lt;&gt;"",B55&lt;A55),"날짜 확인",IF(AND(F55=0,IFERROR(VLOOKUP(IF(E55="","연차",E55),목록!$C$5:$D$14,2,FALSE()),1)&gt;0),"휴일만 포함","OK")))))</f>
        <v/>
      </c>
    </row>
    <row r="56" customFormat="false" ht="15" hidden="false" customHeight="false" outlineLevel="0" collapsed="false">
      <c r="A56" s="34"/>
      <c r="B56" s="34"/>
      <c r="C56" s="33"/>
      <c r="D56" s="35" t="str">
        <f aca="false">IF(C56="","",IFERROR(INDEX('직원 명부'!$C$5:$C$54,MATCH(C56,'직원 명부'!$B$5:$B$54,0)),""))</f>
        <v/>
      </c>
      <c r="E56" s="33"/>
      <c r="F56" s="43" t="str">
        <f aca="false">IF(OR(A56="",C56=""),"",NETWORKDAYS(A56,IF(B56="",A56,B56),목록!$F$5:$F$44)*IFERROR(VLOOKUP(IF(E56="","연차",E56),목록!$C$5:$D$14,2,FALSE()),1))</f>
        <v/>
      </c>
      <c r="G56" s="33"/>
      <c r="H56" s="40" t="str">
        <f aca="false">IF(A56="","",IF(C56="","이름 없음",IF(COUNTIF('직원 명부'!$B$5:$B$54,C56)=0,"명부에 없음",IF(AND(B56&lt;&gt;"",B56&lt;A56),"날짜 확인",IF(AND(F56=0,IFERROR(VLOOKUP(IF(E56="","연차",E56),목록!$C$5:$D$14,2,FALSE()),1)&gt;0),"휴일만 포함","OK")))))</f>
        <v/>
      </c>
    </row>
    <row r="57" customFormat="false" ht="15" hidden="false" customHeight="false" outlineLevel="0" collapsed="false">
      <c r="A57" s="34"/>
      <c r="B57" s="34"/>
      <c r="C57" s="33"/>
      <c r="D57" s="35" t="str">
        <f aca="false">IF(C57="","",IFERROR(INDEX('직원 명부'!$C$5:$C$54,MATCH(C57,'직원 명부'!$B$5:$B$54,0)),""))</f>
        <v/>
      </c>
      <c r="E57" s="33"/>
      <c r="F57" s="43" t="str">
        <f aca="false">IF(OR(A57="",C57=""),"",NETWORKDAYS(A57,IF(B57="",A57,B57),목록!$F$5:$F$44)*IFERROR(VLOOKUP(IF(E57="","연차",E57),목록!$C$5:$D$14,2,FALSE()),1))</f>
        <v/>
      </c>
      <c r="G57" s="33"/>
      <c r="H57" s="40" t="str">
        <f aca="false">IF(A57="","",IF(C57="","이름 없음",IF(COUNTIF('직원 명부'!$B$5:$B$54,C57)=0,"명부에 없음",IF(AND(B57&lt;&gt;"",B57&lt;A57),"날짜 확인",IF(AND(F57=0,IFERROR(VLOOKUP(IF(E57="","연차",E57),목록!$C$5:$D$14,2,FALSE()),1)&gt;0),"휴일만 포함","OK")))))</f>
        <v/>
      </c>
    </row>
    <row r="58" customFormat="false" ht="15" hidden="false" customHeight="false" outlineLevel="0" collapsed="false">
      <c r="A58" s="34"/>
      <c r="B58" s="34"/>
      <c r="C58" s="33"/>
      <c r="D58" s="35" t="str">
        <f aca="false">IF(C58="","",IFERROR(INDEX('직원 명부'!$C$5:$C$54,MATCH(C58,'직원 명부'!$B$5:$B$54,0)),""))</f>
        <v/>
      </c>
      <c r="E58" s="33"/>
      <c r="F58" s="43" t="str">
        <f aca="false">IF(OR(A58="",C58=""),"",NETWORKDAYS(A58,IF(B58="",A58,B58),목록!$F$5:$F$44)*IFERROR(VLOOKUP(IF(E58="","연차",E58),목록!$C$5:$D$14,2,FALSE()),1))</f>
        <v/>
      </c>
      <c r="G58" s="33"/>
      <c r="H58" s="40" t="str">
        <f aca="false">IF(A58="","",IF(C58="","이름 없음",IF(COUNTIF('직원 명부'!$B$5:$B$54,C58)=0,"명부에 없음",IF(AND(B58&lt;&gt;"",B58&lt;A58),"날짜 확인",IF(AND(F58=0,IFERROR(VLOOKUP(IF(E58="","연차",E58),목록!$C$5:$D$14,2,FALSE()),1)&gt;0),"휴일만 포함","OK")))))</f>
        <v/>
      </c>
    </row>
    <row r="59" customFormat="false" ht="15" hidden="false" customHeight="false" outlineLevel="0" collapsed="false">
      <c r="A59" s="34"/>
      <c r="B59" s="34"/>
      <c r="C59" s="33"/>
      <c r="D59" s="35" t="str">
        <f aca="false">IF(C59="","",IFERROR(INDEX('직원 명부'!$C$5:$C$54,MATCH(C59,'직원 명부'!$B$5:$B$54,0)),""))</f>
        <v/>
      </c>
      <c r="E59" s="33"/>
      <c r="F59" s="43" t="str">
        <f aca="false">IF(OR(A59="",C59=""),"",NETWORKDAYS(A59,IF(B59="",A59,B59),목록!$F$5:$F$44)*IFERROR(VLOOKUP(IF(E59="","연차",E59),목록!$C$5:$D$14,2,FALSE()),1))</f>
        <v/>
      </c>
      <c r="G59" s="33"/>
      <c r="H59" s="40" t="str">
        <f aca="false">IF(A59="","",IF(C59="","이름 없음",IF(COUNTIF('직원 명부'!$B$5:$B$54,C59)=0,"명부에 없음",IF(AND(B59&lt;&gt;"",B59&lt;A59),"날짜 확인",IF(AND(F59=0,IFERROR(VLOOKUP(IF(E59="","연차",E59),목록!$C$5:$D$14,2,FALSE()),1)&gt;0),"휴일만 포함","OK")))))</f>
        <v/>
      </c>
    </row>
    <row r="60" customFormat="false" ht="15" hidden="false" customHeight="false" outlineLevel="0" collapsed="false">
      <c r="A60" s="34"/>
      <c r="B60" s="34"/>
      <c r="C60" s="33"/>
      <c r="D60" s="35" t="str">
        <f aca="false">IF(C60="","",IFERROR(INDEX('직원 명부'!$C$5:$C$54,MATCH(C60,'직원 명부'!$B$5:$B$54,0)),""))</f>
        <v/>
      </c>
      <c r="E60" s="33"/>
      <c r="F60" s="43" t="str">
        <f aca="false">IF(OR(A60="",C60=""),"",NETWORKDAYS(A60,IF(B60="",A60,B60),목록!$F$5:$F$44)*IFERROR(VLOOKUP(IF(E60="","연차",E60),목록!$C$5:$D$14,2,FALSE()),1))</f>
        <v/>
      </c>
      <c r="G60" s="33"/>
      <c r="H60" s="40" t="str">
        <f aca="false">IF(A60="","",IF(C60="","이름 없음",IF(COUNTIF('직원 명부'!$B$5:$B$54,C60)=0,"명부에 없음",IF(AND(B60&lt;&gt;"",B60&lt;A60),"날짜 확인",IF(AND(F60=0,IFERROR(VLOOKUP(IF(E60="","연차",E60),목록!$C$5:$D$14,2,FALSE()),1)&gt;0),"휴일만 포함","OK")))))</f>
        <v/>
      </c>
    </row>
    <row r="61" customFormat="false" ht="15" hidden="false" customHeight="false" outlineLevel="0" collapsed="false">
      <c r="A61" s="34"/>
      <c r="B61" s="34"/>
      <c r="C61" s="33"/>
      <c r="D61" s="35" t="str">
        <f aca="false">IF(C61="","",IFERROR(INDEX('직원 명부'!$C$5:$C$54,MATCH(C61,'직원 명부'!$B$5:$B$54,0)),""))</f>
        <v/>
      </c>
      <c r="E61" s="33"/>
      <c r="F61" s="43" t="str">
        <f aca="false">IF(OR(A61="",C61=""),"",NETWORKDAYS(A61,IF(B61="",A61,B61),목록!$F$5:$F$44)*IFERROR(VLOOKUP(IF(E61="","연차",E61),목록!$C$5:$D$14,2,FALSE()),1))</f>
        <v/>
      </c>
      <c r="G61" s="33"/>
      <c r="H61" s="40" t="str">
        <f aca="false">IF(A61="","",IF(C61="","이름 없음",IF(COUNTIF('직원 명부'!$B$5:$B$54,C61)=0,"명부에 없음",IF(AND(B61&lt;&gt;"",B61&lt;A61),"날짜 확인",IF(AND(F61=0,IFERROR(VLOOKUP(IF(E61="","연차",E61),목록!$C$5:$D$14,2,FALSE()),1)&gt;0),"휴일만 포함","OK")))))</f>
        <v/>
      </c>
    </row>
    <row r="62" customFormat="false" ht="15" hidden="false" customHeight="false" outlineLevel="0" collapsed="false">
      <c r="A62" s="34"/>
      <c r="B62" s="34"/>
      <c r="C62" s="33"/>
      <c r="D62" s="35" t="str">
        <f aca="false">IF(C62="","",IFERROR(INDEX('직원 명부'!$C$5:$C$54,MATCH(C62,'직원 명부'!$B$5:$B$54,0)),""))</f>
        <v/>
      </c>
      <c r="E62" s="33"/>
      <c r="F62" s="43" t="str">
        <f aca="false">IF(OR(A62="",C62=""),"",NETWORKDAYS(A62,IF(B62="",A62,B62),목록!$F$5:$F$44)*IFERROR(VLOOKUP(IF(E62="","연차",E62),목록!$C$5:$D$14,2,FALSE()),1))</f>
        <v/>
      </c>
      <c r="G62" s="33"/>
      <c r="H62" s="40" t="str">
        <f aca="false">IF(A62="","",IF(C62="","이름 없음",IF(COUNTIF('직원 명부'!$B$5:$B$54,C62)=0,"명부에 없음",IF(AND(B62&lt;&gt;"",B62&lt;A62),"날짜 확인",IF(AND(F62=0,IFERROR(VLOOKUP(IF(E62="","연차",E62),목록!$C$5:$D$14,2,FALSE()),1)&gt;0),"휴일만 포함","OK")))))</f>
        <v/>
      </c>
    </row>
    <row r="63" customFormat="false" ht="15" hidden="false" customHeight="false" outlineLevel="0" collapsed="false">
      <c r="A63" s="34"/>
      <c r="B63" s="34"/>
      <c r="C63" s="33"/>
      <c r="D63" s="35" t="str">
        <f aca="false">IF(C63="","",IFERROR(INDEX('직원 명부'!$C$5:$C$54,MATCH(C63,'직원 명부'!$B$5:$B$54,0)),""))</f>
        <v/>
      </c>
      <c r="E63" s="33"/>
      <c r="F63" s="43" t="str">
        <f aca="false">IF(OR(A63="",C63=""),"",NETWORKDAYS(A63,IF(B63="",A63,B63),목록!$F$5:$F$44)*IFERROR(VLOOKUP(IF(E63="","연차",E63),목록!$C$5:$D$14,2,FALSE()),1))</f>
        <v/>
      </c>
      <c r="G63" s="33"/>
      <c r="H63" s="40" t="str">
        <f aca="false">IF(A63="","",IF(C63="","이름 없음",IF(COUNTIF('직원 명부'!$B$5:$B$54,C63)=0,"명부에 없음",IF(AND(B63&lt;&gt;"",B63&lt;A63),"날짜 확인",IF(AND(F63=0,IFERROR(VLOOKUP(IF(E63="","연차",E63),목록!$C$5:$D$14,2,FALSE()),1)&gt;0),"휴일만 포함","OK")))))</f>
        <v/>
      </c>
    </row>
    <row r="64" customFormat="false" ht="15" hidden="false" customHeight="false" outlineLevel="0" collapsed="false">
      <c r="A64" s="34"/>
      <c r="B64" s="34"/>
      <c r="C64" s="33"/>
      <c r="D64" s="35" t="str">
        <f aca="false">IF(C64="","",IFERROR(INDEX('직원 명부'!$C$5:$C$54,MATCH(C64,'직원 명부'!$B$5:$B$54,0)),""))</f>
        <v/>
      </c>
      <c r="E64" s="33"/>
      <c r="F64" s="43" t="str">
        <f aca="false">IF(OR(A64="",C64=""),"",NETWORKDAYS(A64,IF(B64="",A64,B64),목록!$F$5:$F$44)*IFERROR(VLOOKUP(IF(E64="","연차",E64),목록!$C$5:$D$14,2,FALSE()),1))</f>
        <v/>
      </c>
      <c r="G64" s="33"/>
      <c r="H64" s="40" t="str">
        <f aca="false">IF(A64="","",IF(C64="","이름 없음",IF(COUNTIF('직원 명부'!$B$5:$B$54,C64)=0,"명부에 없음",IF(AND(B64&lt;&gt;"",B64&lt;A64),"날짜 확인",IF(AND(F64=0,IFERROR(VLOOKUP(IF(E64="","연차",E64),목록!$C$5:$D$14,2,FALSE()),1)&gt;0),"휴일만 포함","OK")))))</f>
        <v/>
      </c>
    </row>
    <row r="65" customFormat="false" ht="15" hidden="false" customHeight="false" outlineLevel="0" collapsed="false">
      <c r="A65" s="34"/>
      <c r="B65" s="34"/>
      <c r="C65" s="33"/>
      <c r="D65" s="35" t="str">
        <f aca="false">IF(C65="","",IFERROR(INDEX('직원 명부'!$C$5:$C$54,MATCH(C65,'직원 명부'!$B$5:$B$54,0)),""))</f>
        <v/>
      </c>
      <c r="E65" s="33"/>
      <c r="F65" s="43" t="str">
        <f aca="false">IF(OR(A65="",C65=""),"",NETWORKDAYS(A65,IF(B65="",A65,B65),목록!$F$5:$F$44)*IFERROR(VLOOKUP(IF(E65="","연차",E65),목록!$C$5:$D$14,2,FALSE()),1))</f>
        <v/>
      </c>
      <c r="G65" s="33"/>
      <c r="H65" s="40" t="str">
        <f aca="false">IF(A65="","",IF(C65="","이름 없음",IF(COUNTIF('직원 명부'!$B$5:$B$54,C65)=0,"명부에 없음",IF(AND(B65&lt;&gt;"",B65&lt;A65),"날짜 확인",IF(AND(F65=0,IFERROR(VLOOKUP(IF(E65="","연차",E65),목록!$C$5:$D$14,2,FALSE()),1)&gt;0),"휴일만 포함","OK")))))</f>
        <v/>
      </c>
    </row>
    <row r="66" customFormat="false" ht="15" hidden="false" customHeight="false" outlineLevel="0" collapsed="false">
      <c r="A66" s="34"/>
      <c r="B66" s="34"/>
      <c r="C66" s="33"/>
      <c r="D66" s="35" t="str">
        <f aca="false">IF(C66="","",IFERROR(INDEX('직원 명부'!$C$5:$C$54,MATCH(C66,'직원 명부'!$B$5:$B$54,0)),""))</f>
        <v/>
      </c>
      <c r="E66" s="33"/>
      <c r="F66" s="43" t="str">
        <f aca="false">IF(OR(A66="",C66=""),"",NETWORKDAYS(A66,IF(B66="",A66,B66),목록!$F$5:$F$44)*IFERROR(VLOOKUP(IF(E66="","연차",E66),목록!$C$5:$D$14,2,FALSE()),1))</f>
        <v/>
      </c>
      <c r="G66" s="33"/>
      <c r="H66" s="40" t="str">
        <f aca="false">IF(A66="","",IF(C66="","이름 없음",IF(COUNTIF('직원 명부'!$B$5:$B$54,C66)=0,"명부에 없음",IF(AND(B66&lt;&gt;"",B66&lt;A66),"날짜 확인",IF(AND(F66=0,IFERROR(VLOOKUP(IF(E66="","연차",E66),목록!$C$5:$D$14,2,FALSE()),1)&gt;0),"휴일만 포함","OK")))))</f>
        <v/>
      </c>
    </row>
    <row r="67" customFormat="false" ht="15" hidden="false" customHeight="false" outlineLevel="0" collapsed="false">
      <c r="A67" s="34"/>
      <c r="B67" s="34"/>
      <c r="C67" s="33"/>
      <c r="D67" s="35" t="str">
        <f aca="false">IF(C67="","",IFERROR(INDEX('직원 명부'!$C$5:$C$54,MATCH(C67,'직원 명부'!$B$5:$B$54,0)),""))</f>
        <v/>
      </c>
      <c r="E67" s="33"/>
      <c r="F67" s="43" t="str">
        <f aca="false">IF(OR(A67="",C67=""),"",NETWORKDAYS(A67,IF(B67="",A67,B67),목록!$F$5:$F$44)*IFERROR(VLOOKUP(IF(E67="","연차",E67),목록!$C$5:$D$14,2,FALSE()),1))</f>
        <v/>
      </c>
      <c r="G67" s="33"/>
      <c r="H67" s="40" t="str">
        <f aca="false">IF(A67="","",IF(C67="","이름 없음",IF(COUNTIF('직원 명부'!$B$5:$B$54,C67)=0,"명부에 없음",IF(AND(B67&lt;&gt;"",B67&lt;A67),"날짜 확인",IF(AND(F67=0,IFERROR(VLOOKUP(IF(E67="","연차",E67),목록!$C$5:$D$14,2,FALSE()),1)&gt;0),"휴일만 포함","OK")))))</f>
        <v/>
      </c>
    </row>
    <row r="68" customFormat="false" ht="15" hidden="false" customHeight="false" outlineLevel="0" collapsed="false">
      <c r="A68" s="34"/>
      <c r="B68" s="34"/>
      <c r="C68" s="33"/>
      <c r="D68" s="35" t="str">
        <f aca="false">IF(C68="","",IFERROR(INDEX('직원 명부'!$C$5:$C$54,MATCH(C68,'직원 명부'!$B$5:$B$54,0)),""))</f>
        <v/>
      </c>
      <c r="E68" s="33"/>
      <c r="F68" s="43" t="str">
        <f aca="false">IF(OR(A68="",C68=""),"",NETWORKDAYS(A68,IF(B68="",A68,B68),목록!$F$5:$F$44)*IFERROR(VLOOKUP(IF(E68="","연차",E68),목록!$C$5:$D$14,2,FALSE()),1))</f>
        <v/>
      </c>
      <c r="G68" s="33"/>
      <c r="H68" s="40" t="str">
        <f aca="false">IF(A68="","",IF(C68="","이름 없음",IF(COUNTIF('직원 명부'!$B$5:$B$54,C68)=0,"명부에 없음",IF(AND(B68&lt;&gt;"",B68&lt;A68),"날짜 확인",IF(AND(F68=0,IFERROR(VLOOKUP(IF(E68="","연차",E68),목록!$C$5:$D$14,2,FALSE()),1)&gt;0),"휴일만 포함","OK")))))</f>
        <v/>
      </c>
    </row>
    <row r="69" customFormat="false" ht="15" hidden="false" customHeight="false" outlineLevel="0" collapsed="false">
      <c r="A69" s="34"/>
      <c r="B69" s="34"/>
      <c r="C69" s="33"/>
      <c r="D69" s="35" t="str">
        <f aca="false">IF(C69="","",IFERROR(INDEX('직원 명부'!$C$5:$C$54,MATCH(C69,'직원 명부'!$B$5:$B$54,0)),""))</f>
        <v/>
      </c>
      <c r="E69" s="33"/>
      <c r="F69" s="43" t="str">
        <f aca="false">IF(OR(A69="",C69=""),"",NETWORKDAYS(A69,IF(B69="",A69,B69),목록!$F$5:$F$44)*IFERROR(VLOOKUP(IF(E69="","연차",E69),목록!$C$5:$D$14,2,FALSE()),1))</f>
        <v/>
      </c>
      <c r="G69" s="33"/>
      <c r="H69" s="40" t="str">
        <f aca="false">IF(A69="","",IF(C69="","이름 없음",IF(COUNTIF('직원 명부'!$B$5:$B$54,C69)=0,"명부에 없음",IF(AND(B69&lt;&gt;"",B69&lt;A69),"날짜 확인",IF(AND(F69=0,IFERROR(VLOOKUP(IF(E69="","연차",E69),목록!$C$5:$D$14,2,FALSE()),1)&gt;0),"휴일만 포함","OK")))))</f>
        <v/>
      </c>
    </row>
    <row r="70" customFormat="false" ht="15" hidden="false" customHeight="false" outlineLevel="0" collapsed="false">
      <c r="A70" s="34"/>
      <c r="B70" s="34"/>
      <c r="C70" s="33"/>
      <c r="D70" s="35" t="str">
        <f aca="false">IF(C70="","",IFERROR(INDEX('직원 명부'!$C$5:$C$54,MATCH(C70,'직원 명부'!$B$5:$B$54,0)),""))</f>
        <v/>
      </c>
      <c r="E70" s="33"/>
      <c r="F70" s="43" t="str">
        <f aca="false">IF(OR(A70="",C70=""),"",NETWORKDAYS(A70,IF(B70="",A70,B70),목록!$F$5:$F$44)*IFERROR(VLOOKUP(IF(E70="","연차",E70),목록!$C$5:$D$14,2,FALSE()),1))</f>
        <v/>
      </c>
      <c r="G70" s="33"/>
      <c r="H70" s="40" t="str">
        <f aca="false">IF(A70="","",IF(C70="","이름 없음",IF(COUNTIF('직원 명부'!$B$5:$B$54,C70)=0,"명부에 없음",IF(AND(B70&lt;&gt;"",B70&lt;A70),"날짜 확인",IF(AND(F70=0,IFERROR(VLOOKUP(IF(E70="","연차",E70),목록!$C$5:$D$14,2,FALSE()),1)&gt;0),"휴일만 포함","OK")))))</f>
        <v/>
      </c>
    </row>
    <row r="71" customFormat="false" ht="15" hidden="false" customHeight="false" outlineLevel="0" collapsed="false">
      <c r="A71" s="34"/>
      <c r="B71" s="34"/>
      <c r="C71" s="33"/>
      <c r="D71" s="35" t="str">
        <f aca="false">IF(C71="","",IFERROR(INDEX('직원 명부'!$C$5:$C$54,MATCH(C71,'직원 명부'!$B$5:$B$54,0)),""))</f>
        <v/>
      </c>
      <c r="E71" s="33"/>
      <c r="F71" s="43" t="str">
        <f aca="false">IF(OR(A71="",C71=""),"",NETWORKDAYS(A71,IF(B71="",A71,B71),목록!$F$5:$F$44)*IFERROR(VLOOKUP(IF(E71="","연차",E71),목록!$C$5:$D$14,2,FALSE()),1))</f>
        <v/>
      </c>
      <c r="G71" s="33"/>
      <c r="H71" s="40" t="str">
        <f aca="false">IF(A71="","",IF(C71="","이름 없음",IF(COUNTIF('직원 명부'!$B$5:$B$54,C71)=0,"명부에 없음",IF(AND(B71&lt;&gt;"",B71&lt;A71),"날짜 확인",IF(AND(F71=0,IFERROR(VLOOKUP(IF(E71="","연차",E71),목록!$C$5:$D$14,2,FALSE()),1)&gt;0),"휴일만 포함","OK")))))</f>
        <v/>
      </c>
    </row>
    <row r="72" customFormat="false" ht="15" hidden="false" customHeight="false" outlineLevel="0" collapsed="false">
      <c r="A72" s="34"/>
      <c r="B72" s="34"/>
      <c r="C72" s="33"/>
      <c r="D72" s="35" t="str">
        <f aca="false">IF(C72="","",IFERROR(INDEX('직원 명부'!$C$5:$C$54,MATCH(C72,'직원 명부'!$B$5:$B$54,0)),""))</f>
        <v/>
      </c>
      <c r="E72" s="33"/>
      <c r="F72" s="43" t="str">
        <f aca="false">IF(OR(A72="",C72=""),"",NETWORKDAYS(A72,IF(B72="",A72,B72),목록!$F$5:$F$44)*IFERROR(VLOOKUP(IF(E72="","연차",E72),목록!$C$5:$D$14,2,FALSE()),1))</f>
        <v/>
      </c>
      <c r="G72" s="33"/>
      <c r="H72" s="40" t="str">
        <f aca="false">IF(A72="","",IF(C72="","이름 없음",IF(COUNTIF('직원 명부'!$B$5:$B$54,C72)=0,"명부에 없음",IF(AND(B72&lt;&gt;"",B72&lt;A72),"날짜 확인",IF(AND(F72=0,IFERROR(VLOOKUP(IF(E72="","연차",E72),목록!$C$5:$D$14,2,FALSE()),1)&gt;0),"휴일만 포함","OK")))))</f>
        <v/>
      </c>
    </row>
    <row r="73" customFormat="false" ht="15" hidden="false" customHeight="false" outlineLevel="0" collapsed="false">
      <c r="A73" s="34"/>
      <c r="B73" s="34"/>
      <c r="C73" s="33"/>
      <c r="D73" s="35" t="str">
        <f aca="false">IF(C73="","",IFERROR(INDEX('직원 명부'!$C$5:$C$54,MATCH(C73,'직원 명부'!$B$5:$B$54,0)),""))</f>
        <v/>
      </c>
      <c r="E73" s="33"/>
      <c r="F73" s="43" t="str">
        <f aca="false">IF(OR(A73="",C73=""),"",NETWORKDAYS(A73,IF(B73="",A73,B73),목록!$F$5:$F$44)*IFERROR(VLOOKUP(IF(E73="","연차",E73),목록!$C$5:$D$14,2,FALSE()),1))</f>
        <v/>
      </c>
      <c r="G73" s="33"/>
      <c r="H73" s="40" t="str">
        <f aca="false">IF(A73="","",IF(C73="","이름 없음",IF(COUNTIF('직원 명부'!$B$5:$B$54,C73)=0,"명부에 없음",IF(AND(B73&lt;&gt;"",B73&lt;A73),"날짜 확인",IF(AND(F73=0,IFERROR(VLOOKUP(IF(E73="","연차",E73),목록!$C$5:$D$14,2,FALSE()),1)&gt;0),"휴일만 포함","OK")))))</f>
        <v/>
      </c>
    </row>
    <row r="74" customFormat="false" ht="15" hidden="false" customHeight="false" outlineLevel="0" collapsed="false">
      <c r="A74" s="34"/>
      <c r="B74" s="34"/>
      <c r="C74" s="33"/>
      <c r="D74" s="35" t="str">
        <f aca="false">IF(C74="","",IFERROR(INDEX('직원 명부'!$C$5:$C$54,MATCH(C74,'직원 명부'!$B$5:$B$54,0)),""))</f>
        <v/>
      </c>
      <c r="E74" s="33"/>
      <c r="F74" s="43" t="str">
        <f aca="false">IF(OR(A74="",C74=""),"",NETWORKDAYS(A74,IF(B74="",A74,B74),목록!$F$5:$F$44)*IFERROR(VLOOKUP(IF(E74="","연차",E74),목록!$C$5:$D$14,2,FALSE()),1))</f>
        <v/>
      </c>
      <c r="G74" s="33"/>
      <c r="H74" s="40" t="str">
        <f aca="false">IF(A74="","",IF(C74="","이름 없음",IF(COUNTIF('직원 명부'!$B$5:$B$54,C74)=0,"명부에 없음",IF(AND(B74&lt;&gt;"",B74&lt;A74),"날짜 확인",IF(AND(F74=0,IFERROR(VLOOKUP(IF(E74="","연차",E74),목록!$C$5:$D$14,2,FALSE()),1)&gt;0),"휴일만 포함","OK")))))</f>
        <v/>
      </c>
    </row>
    <row r="75" customFormat="false" ht="15" hidden="false" customHeight="false" outlineLevel="0" collapsed="false">
      <c r="A75" s="34"/>
      <c r="B75" s="34"/>
      <c r="C75" s="33"/>
      <c r="D75" s="35" t="str">
        <f aca="false">IF(C75="","",IFERROR(INDEX('직원 명부'!$C$5:$C$54,MATCH(C75,'직원 명부'!$B$5:$B$54,0)),""))</f>
        <v/>
      </c>
      <c r="E75" s="33"/>
      <c r="F75" s="43" t="str">
        <f aca="false">IF(OR(A75="",C75=""),"",NETWORKDAYS(A75,IF(B75="",A75,B75),목록!$F$5:$F$44)*IFERROR(VLOOKUP(IF(E75="","연차",E75),목록!$C$5:$D$14,2,FALSE()),1))</f>
        <v/>
      </c>
      <c r="G75" s="33"/>
      <c r="H75" s="40" t="str">
        <f aca="false">IF(A75="","",IF(C75="","이름 없음",IF(COUNTIF('직원 명부'!$B$5:$B$54,C75)=0,"명부에 없음",IF(AND(B75&lt;&gt;"",B75&lt;A75),"날짜 확인",IF(AND(F75=0,IFERROR(VLOOKUP(IF(E75="","연차",E75),목록!$C$5:$D$14,2,FALSE()),1)&gt;0),"휴일만 포함","OK")))))</f>
        <v/>
      </c>
    </row>
    <row r="76" customFormat="false" ht="15" hidden="false" customHeight="false" outlineLevel="0" collapsed="false">
      <c r="A76" s="34"/>
      <c r="B76" s="34"/>
      <c r="C76" s="33"/>
      <c r="D76" s="35" t="str">
        <f aca="false">IF(C76="","",IFERROR(INDEX('직원 명부'!$C$5:$C$54,MATCH(C76,'직원 명부'!$B$5:$B$54,0)),""))</f>
        <v/>
      </c>
      <c r="E76" s="33"/>
      <c r="F76" s="43" t="str">
        <f aca="false">IF(OR(A76="",C76=""),"",NETWORKDAYS(A76,IF(B76="",A76,B76),목록!$F$5:$F$44)*IFERROR(VLOOKUP(IF(E76="","연차",E76),목록!$C$5:$D$14,2,FALSE()),1))</f>
        <v/>
      </c>
      <c r="G76" s="33"/>
      <c r="H76" s="40" t="str">
        <f aca="false">IF(A76="","",IF(C76="","이름 없음",IF(COUNTIF('직원 명부'!$B$5:$B$54,C76)=0,"명부에 없음",IF(AND(B76&lt;&gt;"",B76&lt;A76),"날짜 확인",IF(AND(F76=0,IFERROR(VLOOKUP(IF(E76="","연차",E76),목록!$C$5:$D$14,2,FALSE()),1)&gt;0),"휴일만 포함","OK")))))</f>
        <v/>
      </c>
    </row>
    <row r="77" customFormat="false" ht="15" hidden="false" customHeight="false" outlineLevel="0" collapsed="false">
      <c r="A77" s="34"/>
      <c r="B77" s="34"/>
      <c r="C77" s="33"/>
      <c r="D77" s="35" t="str">
        <f aca="false">IF(C77="","",IFERROR(INDEX('직원 명부'!$C$5:$C$54,MATCH(C77,'직원 명부'!$B$5:$B$54,0)),""))</f>
        <v/>
      </c>
      <c r="E77" s="33"/>
      <c r="F77" s="43" t="str">
        <f aca="false">IF(OR(A77="",C77=""),"",NETWORKDAYS(A77,IF(B77="",A77,B77),목록!$F$5:$F$44)*IFERROR(VLOOKUP(IF(E77="","연차",E77),목록!$C$5:$D$14,2,FALSE()),1))</f>
        <v/>
      </c>
      <c r="G77" s="33"/>
      <c r="H77" s="40" t="str">
        <f aca="false">IF(A77="","",IF(C77="","이름 없음",IF(COUNTIF('직원 명부'!$B$5:$B$54,C77)=0,"명부에 없음",IF(AND(B77&lt;&gt;"",B77&lt;A77),"날짜 확인",IF(AND(F77=0,IFERROR(VLOOKUP(IF(E77="","연차",E77),목록!$C$5:$D$14,2,FALSE()),1)&gt;0),"휴일만 포함","OK")))))</f>
        <v/>
      </c>
    </row>
    <row r="78" customFormat="false" ht="15" hidden="false" customHeight="false" outlineLevel="0" collapsed="false">
      <c r="A78" s="34"/>
      <c r="B78" s="34"/>
      <c r="C78" s="33"/>
      <c r="D78" s="35" t="str">
        <f aca="false">IF(C78="","",IFERROR(INDEX('직원 명부'!$C$5:$C$54,MATCH(C78,'직원 명부'!$B$5:$B$54,0)),""))</f>
        <v/>
      </c>
      <c r="E78" s="33"/>
      <c r="F78" s="43" t="str">
        <f aca="false">IF(OR(A78="",C78=""),"",NETWORKDAYS(A78,IF(B78="",A78,B78),목록!$F$5:$F$44)*IFERROR(VLOOKUP(IF(E78="","연차",E78),목록!$C$5:$D$14,2,FALSE()),1))</f>
        <v/>
      </c>
      <c r="G78" s="33"/>
      <c r="H78" s="40" t="str">
        <f aca="false">IF(A78="","",IF(C78="","이름 없음",IF(COUNTIF('직원 명부'!$B$5:$B$54,C78)=0,"명부에 없음",IF(AND(B78&lt;&gt;"",B78&lt;A78),"날짜 확인",IF(AND(F78=0,IFERROR(VLOOKUP(IF(E78="","연차",E78),목록!$C$5:$D$14,2,FALSE()),1)&gt;0),"휴일만 포함","OK")))))</f>
        <v/>
      </c>
    </row>
    <row r="79" customFormat="false" ht="15" hidden="false" customHeight="false" outlineLevel="0" collapsed="false">
      <c r="A79" s="34"/>
      <c r="B79" s="34"/>
      <c r="C79" s="33"/>
      <c r="D79" s="35" t="str">
        <f aca="false">IF(C79="","",IFERROR(INDEX('직원 명부'!$C$5:$C$54,MATCH(C79,'직원 명부'!$B$5:$B$54,0)),""))</f>
        <v/>
      </c>
      <c r="E79" s="33"/>
      <c r="F79" s="43" t="str">
        <f aca="false">IF(OR(A79="",C79=""),"",NETWORKDAYS(A79,IF(B79="",A79,B79),목록!$F$5:$F$44)*IFERROR(VLOOKUP(IF(E79="","연차",E79),목록!$C$5:$D$14,2,FALSE()),1))</f>
        <v/>
      </c>
      <c r="G79" s="33"/>
      <c r="H79" s="40" t="str">
        <f aca="false">IF(A79="","",IF(C79="","이름 없음",IF(COUNTIF('직원 명부'!$B$5:$B$54,C79)=0,"명부에 없음",IF(AND(B79&lt;&gt;"",B79&lt;A79),"날짜 확인",IF(AND(F79=0,IFERROR(VLOOKUP(IF(E79="","연차",E79),목록!$C$5:$D$14,2,FALSE()),1)&gt;0),"휴일만 포함","OK")))))</f>
        <v/>
      </c>
    </row>
    <row r="80" customFormat="false" ht="15" hidden="false" customHeight="false" outlineLevel="0" collapsed="false">
      <c r="A80" s="34"/>
      <c r="B80" s="34"/>
      <c r="C80" s="33"/>
      <c r="D80" s="35" t="str">
        <f aca="false">IF(C80="","",IFERROR(INDEX('직원 명부'!$C$5:$C$54,MATCH(C80,'직원 명부'!$B$5:$B$54,0)),""))</f>
        <v/>
      </c>
      <c r="E80" s="33"/>
      <c r="F80" s="43" t="str">
        <f aca="false">IF(OR(A80="",C80=""),"",NETWORKDAYS(A80,IF(B80="",A80,B80),목록!$F$5:$F$44)*IFERROR(VLOOKUP(IF(E80="","연차",E80),목록!$C$5:$D$14,2,FALSE()),1))</f>
        <v/>
      </c>
      <c r="G80" s="33"/>
      <c r="H80" s="40" t="str">
        <f aca="false">IF(A80="","",IF(C80="","이름 없음",IF(COUNTIF('직원 명부'!$B$5:$B$54,C80)=0,"명부에 없음",IF(AND(B80&lt;&gt;"",B80&lt;A80),"날짜 확인",IF(AND(F80=0,IFERROR(VLOOKUP(IF(E80="","연차",E80),목록!$C$5:$D$14,2,FALSE()),1)&gt;0),"휴일만 포함","OK")))))</f>
        <v/>
      </c>
    </row>
    <row r="81" customFormat="false" ht="15" hidden="false" customHeight="false" outlineLevel="0" collapsed="false">
      <c r="A81" s="34"/>
      <c r="B81" s="34"/>
      <c r="C81" s="33"/>
      <c r="D81" s="35" t="str">
        <f aca="false">IF(C81="","",IFERROR(INDEX('직원 명부'!$C$5:$C$54,MATCH(C81,'직원 명부'!$B$5:$B$54,0)),""))</f>
        <v/>
      </c>
      <c r="E81" s="33"/>
      <c r="F81" s="43" t="str">
        <f aca="false">IF(OR(A81="",C81=""),"",NETWORKDAYS(A81,IF(B81="",A81,B81),목록!$F$5:$F$44)*IFERROR(VLOOKUP(IF(E81="","연차",E81),목록!$C$5:$D$14,2,FALSE()),1))</f>
        <v/>
      </c>
      <c r="G81" s="33"/>
      <c r="H81" s="40" t="str">
        <f aca="false">IF(A81="","",IF(C81="","이름 없음",IF(COUNTIF('직원 명부'!$B$5:$B$54,C81)=0,"명부에 없음",IF(AND(B81&lt;&gt;"",B81&lt;A81),"날짜 확인",IF(AND(F81=0,IFERROR(VLOOKUP(IF(E81="","연차",E81),목록!$C$5:$D$14,2,FALSE()),1)&gt;0),"휴일만 포함","OK")))))</f>
        <v/>
      </c>
    </row>
    <row r="82" customFormat="false" ht="15" hidden="false" customHeight="false" outlineLevel="0" collapsed="false">
      <c r="A82" s="34"/>
      <c r="B82" s="34"/>
      <c r="C82" s="33"/>
      <c r="D82" s="35" t="str">
        <f aca="false">IF(C82="","",IFERROR(INDEX('직원 명부'!$C$5:$C$54,MATCH(C82,'직원 명부'!$B$5:$B$54,0)),""))</f>
        <v/>
      </c>
      <c r="E82" s="33"/>
      <c r="F82" s="43" t="str">
        <f aca="false">IF(OR(A82="",C82=""),"",NETWORKDAYS(A82,IF(B82="",A82,B82),목록!$F$5:$F$44)*IFERROR(VLOOKUP(IF(E82="","연차",E82),목록!$C$5:$D$14,2,FALSE()),1))</f>
        <v/>
      </c>
      <c r="G82" s="33"/>
      <c r="H82" s="40" t="str">
        <f aca="false">IF(A82="","",IF(C82="","이름 없음",IF(COUNTIF('직원 명부'!$B$5:$B$54,C82)=0,"명부에 없음",IF(AND(B82&lt;&gt;"",B82&lt;A82),"날짜 확인",IF(AND(F82=0,IFERROR(VLOOKUP(IF(E82="","연차",E82),목록!$C$5:$D$14,2,FALSE()),1)&gt;0),"휴일만 포함","OK")))))</f>
        <v/>
      </c>
    </row>
    <row r="83" customFormat="false" ht="15" hidden="false" customHeight="false" outlineLevel="0" collapsed="false">
      <c r="A83" s="34"/>
      <c r="B83" s="34"/>
      <c r="C83" s="33"/>
      <c r="D83" s="35" t="str">
        <f aca="false">IF(C83="","",IFERROR(INDEX('직원 명부'!$C$5:$C$54,MATCH(C83,'직원 명부'!$B$5:$B$54,0)),""))</f>
        <v/>
      </c>
      <c r="E83" s="33"/>
      <c r="F83" s="43" t="str">
        <f aca="false">IF(OR(A83="",C83=""),"",NETWORKDAYS(A83,IF(B83="",A83,B83),목록!$F$5:$F$44)*IFERROR(VLOOKUP(IF(E83="","연차",E83),목록!$C$5:$D$14,2,FALSE()),1))</f>
        <v/>
      </c>
      <c r="G83" s="33"/>
      <c r="H83" s="40" t="str">
        <f aca="false">IF(A83="","",IF(C83="","이름 없음",IF(COUNTIF('직원 명부'!$B$5:$B$54,C83)=0,"명부에 없음",IF(AND(B83&lt;&gt;"",B83&lt;A83),"날짜 확인",IF(AND(F83=0,IFERROR(VLOOKUP(IF(E83="","연차",E83),목록!$C$5:$D$14,2,FALSE()),1)&gt;0),"휴일만 포함","OK")))))</f>
        <v/>
      </c>
    </row>
    <row r="84" customFormat="false" ht="15" hidden="false" customHeight="false" outlineLevel="0" collapsed="false">
      <c r="A84" s="34"/>
      <c r="B84" s="34"/>
      <c r="C84" s="33"/>
      <c r="D84" s="35" t="str">
        <f aca="false">IF(C84="","",IFERROR(INDEX('직원 명부'!$C$5:$C$54,MATCH(C84,'직원 명부'!$B$5:$B$54,0)),""))</f>
        <v/>
      </c>
      <c r="E84" s="33"/>
      <c r="F84" s="43" t="str">
        <f aca="false">IF(OR(A84="",C84=""),"",NETWORKDAYS(A84,IF(B84="",A84,B84),목록!$F$5:$F$44)*IFERROR(VLOOKUP(IF(E84="","연차",E84),목록!$C$5:$D$14,2,FALSE()),1))</f>
        <v/>
      </c>
      <c r="G84" s="33"/>
      <c r="H84" s="40" t="str">
        <f aca="false">IF(A84="","",IF(C84="","이름 없음",IF(COUNTIF('직원 명부'!$B$5:$B$54,C84)=0,"명부에 없음",IF(AND(B84&lt;&gt;"",B84&lt;A84),"날짜 확인",IF(AND(F84=0,IFERROR(VLOOKUP(IF(E84="","연차",E84),목록!$C$5:$D$14,2,FALSE()),1)&gt;0),"휴일만 포함","OK")))))</f>
        <v/>
      </c>
    </row>
    <row r="85" customFormat="false" ht="15" hidden="false" customHeight="false" outlineLevel="0" collapsed="false">
      <c r="A85" s="34"/>
      <c r="B85" s="34"/>
      <c r="C85" s="33"/>
      <c r="D85" s="35" t="str">
        <f aca="false">IF(C85="","",IFERROR(INDEX('직원 명부'!$C$5:$C$54,MATCH(C85,'직원 명부'!$B$5:$B$54,0)),""))</f>
        <v/>
      </c>
      <c r="E85" s="33"/>
      <c r="F85" s="43" t="str">
        <f aca="false">IF(OR(A85="",C85=""),"",NETWORKDAYS(A85,IF(B85="",A85,B85),목록!$F$5:$F$44)*IFERROR(VLOOKUP(IF(E85="","연차",E85),목록!$C$5:$D$14,2,FALSE()),1))</f>
        <v/>
      </c>
      <c r="G85" s="33"/>
      <c r="H85" s="40" t="str">
        <f aca="false">IF(A85="","",IF(C85="","이름 없음",IF(COUNTIF('직원 명부'!$B$5:$B$54,C85)=0,"명부에 없음",IF(AND(B85&lt;&gt;"",B85&lt;A85),"날짜 확인",IF(AND(F85=0,IFERROR(VLOOKUP(IF(E85="","연차",E85),목록!$C$5:$D$14,2,FALSE()),1)&gt;0),"휴일만 포함","OK")))))</f>
        <v/>
      </c>
    </row>
    <row r="86" customFormat="false" ht="15" hidden="false" customHeight="false" outlineLevel="0" collapsed="false">
      <c r="A86" s="34"/>
      <c r="B86" s="34"/>
      <c r="C86" s="33"/>
      <c r="D86" s="35" t="str">
        <f aca="false">IF(C86="","",IFERROR(INDEX('직원 명부'!$C$5:$C$54,MATCH(C86,'직원 명부'!$B$5:$B$54,0)),""))</f>
        <v/>
      </c>
      <c r="E86" s="33"/>
      <c r="F86" s="43" t="str">
        <f aca="false">IF(OR(A86="",C86=""),"",NETWORKDAYS(A86,IF(B86="",A86,B86),목록!$F$5:$F$44)*IFERROR(VLOOKUP(IF(E86="","연차",E86),목록!$C$5:$D$14,2,FALSE()),1))</f>
        <v/>
      </c>
      <c r="G86" s="33"/>
      <c r="H86" s="40" t="str">
        <f aca="false">IF(A86="","",IF(C86="","이름 없음",IF(COUNTIF('직원 명부'!$B$5:$B$54,C86)=0,"명부에 없음",IF(AND(B86&lt;&gt;"",B86&lt;A86),"날짜 확인",IF(AND(F86=0,IFERROR(VLOOKUP(IF(E86="","연차",E86),목록!$C$5:$D$14,2,FALSE()),1)&gt;0),"휴일만 포함","OK")))))</f>
        <v/>
      </c>
    </row>
    <row r="87" customFormat="false" ht="15" hidden="false" customHeight="false" outlineLevel="0" collapsed="false">
      <c r="A87" s="34"/>
      <c r="B87" s="34"/>
      <c r="C87" s="33"/>
      <c r="D87" s="35" t="str">
        <f aca="false">IF(C87="","",IFERROR(INDEX('직원 명부'!$C$5:$C$54,MATCH(C87,'직원 명부'!$B$5:$B$54,0)),""))</f>
        <v/>
      </c>
      <c r="E87" s="33"/>
      <c r="F87" s="43" t="str">
        <f aca="false">IF(OR(A87="",C87=""),"",NETWORKDAYS(A87,IF(B87="",A87,B87),목록!$F$5:$F$44)*IFERROR(VLOOKUP(IF(E87="","연차",E87),목록!$C$5:$D$14,2,FALSE()),1))</f>
        <v/>
      </c>
      <c r="G87" s="33"/>
      <c r="H87" s="40" t="str">
        <f aca="false">IF(A87="","",IF(C87="","이름 없음",IF(COUNTIF('직원 명부'!$B$5:$B$54,C87)=0,"명부에 없음",IF(AND(B87&lt;&gt;"",B87&lt;A87),"날짜 확인",IF(AND(F87=0,IFERROR(VLOOKUP(IF(E87="","연차",E87),목록!$C$5:$D$14,2,FALSE()),1)&gt;0),"휴일만 포함","OK")))))</f>
        <v/>
      </c>
    </row>
    <row r="88" customFormat="false" ht="15" hidden="false" customHeight="false" outlineLevel="0" collapsed="false">
      <c r="A88" s="34"/>
      <c r="B88" s="34"/>
      <c r="C88" s="33"/>
      <c r="D88" s="35" t="str">
        <f aca="false">IF(C88="","",IFERROR(INDEX('직원 명부'!$C$5:$C$54,MATCH(C88,'직원 명부'!$B$5:$B$54,0)),""))</f>
        <v/>
      </c>
      <c r="E88" s="33"/>
      <c r="F88" s="43" t="str">
        <f aca="false">IF(OR(A88="",C88=""),"",NETWORKDAYS(A88,IF(B88="",A88,B88),목록!$F$5:$F$44)*IFERROR(VLOOKUP(IF(E88="","연차",E88),목록!$C$5:$D$14,2,FALSE()),1))</f>
        <v/>
      </c>
      <c r="G88" s="33"/>
      <c r="H88" s="40" t="str">
        <f aca="false">IF(A88="","",IF(C88="","이름 없음",IF(COUNTIF('직원 명부'!$B$5:$B$54,C88)=0,"명부에 없음",IF(AND(B88&lt;&gt;"",B88&lt;A88),"날짜 확인",IF(AND(F88=0,IFERROR(VLOOKUP(IF(E88="","연차",E88),목록!$C$5:$D$14,2,FALSE()),1)&gt;0),"휴일만 포함","OK")))))</f>
        <v/>
      </c>
    </row>
    <row r="89" customFormat="false" ht="15" hidden="false" customHeight="false" outlineLevel="0" collapsed="false">
      <c r="A89" s="34"/>
      <c r="B89" s="34"/>
      <c r="C89" s="33"/>
      <c r="D89" s="35" t="str">
        <f aca="false">IF(C89="","",IFERROR(INDEX('직원 명부'!$C$5:$C$54,MATCH(C89,'직원 명부'!$B$5:$B$54,0)),""))</f>
        <v/>
      </c>
      <c r="E89" s="33"/>
      <c r="F89" s="43" t="str">
        <f aca="false">IF(OR(A89="",C89=""),"",NETWORKDAYS(A89,IF(B89="",A89,B89),목록!$F$5:$F$44)*IFERROR(VLOOKUP(IF(E89="","연차",E89),목록!$C$5:$D$14,2,FALSE()),1))</f>
        <v/>
      </c>
      <c r="G89" s="33"/>
      <c r="H89" s="40" t="str">
        <f aca="false">IF(A89="","",IF(C89="","이름 없음",IF(COUNTIF('직원 명부'!$B$5:$B$54,C89)=0,"명부에 없음",IF(AND(B89&lt;&gt;"",B89&lt;A89),"날짜 확인",IF(AND(F89=0,IFERROR(VLOOKUP(IF(E89="","연차",E89),목록!$C$5:$D$14,2,FALSE()),1)&gt;0),"휴일만 포함","OK")))))</f>
        <v/>
      </c>
    </row>
    <row r="90" customFormat="false" ht="15" hidden="false" customHeight="false" outlineLevel="0" collapsed="false">
      <c r="A90" s="34"/>
      <c r="B90" s="34"/>
      <c r="C90" s="33"/>
      <c r="D90" s="35" t="str">
        <f aca="false">IF(C90="","",IFERROR(INDEX('직원 명부'!$C$5:$C$54,MATCH(C90,'직원 명부'!$B$5:$B$54,0)),""))</f>
        <v/>
      </c>
      <c r="E90" s="33"/>
      <c r="F90" s="43" t="str">
        <f aca="false">IF(OR(A90="",C90=""),"",NETWORKDAYS(A90,IF(B90="",A90,B90),목록!$F$5:$F$44)*IFERROR(VLOOKUP(IF(E90="","연차",E90),목록!$C$5:$D$14,2,FALSE()),1))</f>
        <v/>
      </c>
      <c r="G90" s="33"/>
      <c r="H90" s="40" t="str">
        <f aca="false">IF(A90="","",IF(C90="","이름 없음",IF(COUNTIF('직원 명부'!$B$5:$B$54,C90)=0,"명부에 없음",IF(AND(B90&lt;&gt;"",B90&lt;A90),"날짜 확인",IF(AND(F90=0,IFERROR(VLOOKUP(IF(E90="","연차",E90),목록!$C$5:$D$14,2,FALSE()),1)&gt;0),"휴일만 포함","OK")))))</f>
        <v/>
      </c>
    </row>
    <row r="91" customFormat="false" ht="15" hidden="false" customHeight="false" outlineLevel="0" collapsed="false">
      <c r="A91" s="34"/>
      <c r="B91" s="34"/>
      <c r="C91" s="33"/>
      <c r="D91" s="35" t="str">
        <f aca="false">IF(C91="","",IFERROR(INDEX('직원 명부'!$C$5:$C$54,MATCH(C91,'직원 명부'!$B$5:$B$54,0)),""))</f>
        <v/>
      </c>
      <c r="E91" s="33"/>
      <c r="F91" s="43" t="str">
        <f aca="false">IF(OR(A91="",C91=""),"",NETWORKDAYS(A91,IF(B91="",A91,B91),목록!$F$5:$F$44)*IFERROR(VLOOKUP(IF(E91="","연차",E91),목록!$C$5:$D$14,2,FALSE()),1))</f>
        <v/>
      </c>
      <c r="G91" s="33"/>
      <c r="H91" s="40" t="str">
        <f aca="false">IF(A91="","",IF(C91="","이름 없음",IF(COUNTIF('직원 명부'!$B$5:$B$54,C91)=0,"명부에 없음",IF(AND(B91&lt;&gt;"",B91&lt;A91),"날짜 확인",IF(AND(F91=0,IFERROR(VLOOKUP(IF(E91="","연차",E91),목록!$C$5:$D$14,2,FALSE()),1)&gt;0),"휴일만 포함","OK")))))</f>
        <v/>
      </c>
    </row>
    <row r="92" customFormat="false" ht="15" hidden="false" customHeight="false" outlineLevel="0" collapsed="false">
      <c r="A92" s="34"/>
      <c r="B92" s="34"/>
      <c r="C92" s="33"/>
      <c r="D92" s="35" t="str">
        <f aca="false">IF(C92="","",IFERROR(INDEX('직원 명부'!$C$5:$C$54,MATCH(C92,'직원 명부'!$B$5:$B$54,0)),""))</f>
        <v/>
      </c>
      <c r="E92" s="33"/>
      <c r="F92" s="43" t="str">
        <f aca="false">IF(OR(A92="",C92=""),"",NETWORKDAYS(A92,IF(B92="",A92,B92),목록!$F$5:$F$44)*IFERROR(VLOOKUP(IF(E92="","연차",E92),목록!$C$5:$D$14,2,FALSE()),1))</f>
        <v/>
      </c>
      <c r="G92" s="33"/>
      <c r="H92" s="40" t="str">
        <f aca="false">IF(A92="","",IF(C92="","이름 없음",IF(COUNTIF('직원 명부'!$B$5:$B$54,C92)=0,"명부에 없음",IF(AND(B92&lt;&gt;"",B92&lt;A92),"날짜 확인",IF(AND(F92=0,IFERROR(VLOOKUP(IF(E92="","연차",E92),목록!$C$5:$D$14,2,FALSE()),1)&gt;0),"휴일만 포함","OK")))))</f>
        <v/>
      </c>
    </row>
    <row r="93" customFormat="false" ht="15" hidden="false" customHeight="false" outlineLevel="0" collapsed="false">
      <c r="A93" s="34"/>
      <c r="B93" s="34"/>
      <c r="C93" s="33"/>
      <c r="D93" s="35" t="str">
        <f aca="false">IF(C93="","",IFERROR(INDEX('직원 명부'!$C$5:$C$54,MATCH(C93,'직원 명부'!$B$5:$B$54,0)),""))</f>
        <v/>
      </c>
      <c r="E93" s="33"/>
      <c r="F93" s="43" t="str">
        <f aca="false">IF(OR(A93="",C93=""),"",NETWORKDAYS(A93,IF(B93="",A93,B93),목록!$F$5:$F$44)*IFERROR(VLOOKUP(IF(E93="","연차",E93),목록!$C$5:$D$14,2,FALSE()),1))</f>
        <v/>
      </c>
      <c r="G93" s="33"/>
      <c r="H93" s="40" t="str">
        <f aca="false">IF(A93="","",IF(C93="","이름 없음",IF(COUNTIF('직원 명부'!$B$5:$B$54,C93)=0,"명부에 없음",IF(AND(B93&lt;&gt;"",B93&lt;A93),"날짜 확인",IF(AND(F93=0,IFERROR(VLOOKUP(IF(E93="","연차",E93),목록!$C$5:$D$14,2,FALSE()),1)&gt;0),"휴일만 포함","OK")))))</f>
        <v/>
      </c>
    </row>
    <row r="94" customFormat="false" ht="15" hidden="false" customHeight="false" outlineLevel="0" collapsed="false">
      <c r="A94" s="34"/>
      <c r="B94" s="34"/>
      <c r="C94" s="33"/>
      <c r="D94" s="35" t="str">
        <f aca="false">IF(C94="","",IFERROR(INDEX('직원 명부'!$C$5:$C$54,MATCH(C94,'직원 명부'!$B$5:$B$54,0)),""))</f>
        <v/>
      </c>
      <c r="E94" s="33"/>
      <c r="F94" s="43" t="str">
        <f aca="false">IF(OR(A94="",C94=""),"",NETWORKDAYS(A94,IF(B94="",A94,B94),목록!$F$5:$F$44)*IFERROR(VLOOKUP(IF(E94="","연차",E94),목록!$C$5:$D$14,2,FALSE()),1))</f>
        <v/>
      </c>
      <c r="G94" s="33"/>
      <c r="H94" s="40" t="str">
        <f aca="false">IF(A94="","",IF(C94="","이름 없음",IF(COUNTIF('직원 명부'!$B$5:$B$54,C94)=0,"명부에 없음",IF(AND(B94&lt;&gt;"",B94&lt;A94),"날짜 확인",IF(AND(F94=0,IFERROR(VLOOKUP(IF(E94="","연차",E94),목록!$C$5:$D$14,2,FALSE()),1)&gt;0),"휴일만 포함","OK")))))</f>
        <v/>
      </c>
    </row>
    <row r="95" customFormat="false" ht="15" hidden="false" customHeight="false" outlineLevel="0" collapsed="false">
      <c r="A95" s="34"/>
      <c r="B95" s="34"/>
      <c r="C95" s="33"/>
      <c r="D95" s="35" t="str">
        <f aca="false">IF(C95="","",IFERROR(INDEX('직원 명부'!$C$5:$C$54,MATCH(C95,'직원 명부'!$B$5:$B$54,0)),""))</f>
        <v/>
      </c>
      <c r="E95" s="33"/>
      <c r="F95" s="43" t="str">
        <f aca="false">IF(OR(A95="",C95=""),"",NETWORKDAYS(A95,IF(B95="",A95,B95),목록!$F$5:$F$44)*IFERROR(VLOOKUP(IF(E95="","연차",E95),목록!$C$5:$D$14,2,FALSE()),1))</f>
        <v/>
      </c>
      <c r="G95" s="33"/>
      <c r="H95" s="40" t="str">
        <f aca="false">IF(A95="","",IF(C95="","이름 없음",IF(COUNTIF('직원 명부'!$B$5:$B$54,C95)=0,"명부에 없음",IF(AND(B95&lt;&gt;"",B95&lt;A95),"날짜 확인",IF(AND(F95=0,IFERROR(VLOOKUP(IF(E95="","연차",E95),목록!$C$5:$D$14,2,FALSE()),1)&gt;0),"휴일만 포함","OK")))))</f>
        <v/>
      </c>
    </row>
    <row r="96" customFormat="false" ht="15" hidden="false" customHeight="false" outlineLevel="0" collapsed="false">
      <c r="A96" s="34"/>
      <c r="B96" s="34"/>
      <c r="C96" s="33"/>
      <c r="D96" s="35" t="str">
        <f aca="false">IF(C96="","",IFERROR(INDEX('직원 명부'!$C$5:$C$54,MATCH(C96,'직원 명부'!$B$5:$B$54,0)),""))</f>
        <v/>
      </c>
      <c r="E96" s="33"/>
      <c r="F96" s="43" t="str">
        <f aca="false">IF(OR(A96="",C96=""),"",NETWORKDAYS(A96,IF(B96="",A96,B96),목록!$F$5:$F$44)*IFERROR(VLOOKUP(IF(E96="","연차",E96),목록!$C$5:$D$14,2,FALSE()),1))</f>
        <v/>
      </c>
      <c r="G96" s="33"/>
      <c r="H96" s="40" t="str">
        <f aca="false">IF(A96="","",IF(C96="","이름 없음",IF(COUNTIF('직원 명부'!$B$5:$B$54,C96)=0,"명부에 없음",IF(AND(B96&lt;&gt;"",B96&lt;A96),"날짜 확인",IF(AND(F96=0,IFERROR(VLOOKUP(IF(E96="","연차",E96),목록!$C$5:$D$14,2,FALSE()),1)&gt;0),"휴일만 포함","OK")))))</f>
        <v/>
      </c>
    </row>
    <row r="97" customFormat="false" ht="15" hidden="false" customHeight="false" outlineLevel="0" collapsed="false">
      <c r="A97" s="34"/>
      <c r="B97" s="34"/>
      <c r="C97" s="33"/>
      <c r="D97" s="35" t="str">
        <f aca="false">IF(C97="","",IFERROR(INDEX('직원 명부'!$C$5:$C$54,MATCH(C97,'직원 명부'!$B$5:$B$54,0)),""))</f>
        <v/>
      </c>
      <c r="E97" s="33"/>
      <c r="F97" s="43" t="str">
        <f aca="false">IF(OR(A97="",C97=""),"",NETWORKDAYS(A97,IF(B97="",A97,B97),목록!$F$5:$F$44)*IFERROR(VLOOKUP(IF(E97="","연차",E97),목록!$C$5:$D$14,2,FALSE()),1))</f>
        <v/>
      </c>
      <c r="G97" s="33"/>
      <c r="H97" s="40" t="str">
        <f aca="false">IF(A97="","",IF(C97="","이름 없음",IF(COUNTIF('직원 명부'!$B$5:$B$54,C97)=0,"명부에 없음",IF(AND(B97&lt;&gt;"",B97&lt;A97),"날짜 확인",IF(AND(F97=0,IFERROR(VLOOKUP(IF(E97="","연차",E97),목록!$C$5:$D$14,2,FALSE()),1)&gt;0),"휴일만 포함","OK")))))</f>
        <v/>
      </c>
    </row>
    <row r="98" customFormat="false" ht="15" hidden="false" customHeight="false" outlineLevel="0" collapsed="false">
      <c r="A98" s="34"/>
      <c r="B98" s="34"/>
      <c r="C98" s="33"/>
      <c r="D98" s="35" t="str">
        <f aca="false">IF(C98="","",IFERROR(INDEX('직원 명부'!$C$5:$C$54,MATCH(C98,'직원 명부'!$B$5:$B$54,0)),""))</f>
        <v/>
      </c>
      <c r="E98" s="33"/>
      <c r="F98" s="43" t="str">
        <f aca="false">IF(OR(A98="",C98=""),"",NETWORKDAYS(A98,IF(B98="",A98,B98),목록!$F$5:$F$44)*IFERROR(VLOOKUP(IF(E98="","연차",E98),목록!$C$5:$D$14,2,FALSE()),1))</f>
        <v/>
      </c>
      <c r="G98" s="33"/>
      <c r="H98" s="40" t="str">
        <f aca="false">IF(A98="","",IF(C98="","이름 없음",IF(COUNTIF('직원 명부'!$B$5:$B$54,C98)=0,"명부에 없음",IF(AND(B98&lt;&gt;"",B98&lt;A98),"날짜 확인",IF(AND(F98=0,IFERROR(VLOOKUP(IF(E98="","연차",E98),목록!$C$5:$D$14,2,FALSE()),1)&gt;0),"휴일만 포함","OK")))))</f>
        <v/>
      </c>
    </row>
    <row r="99" customFormat="false" ht="15" hidden="false" customHeight="false" outlineLevel="0" collapsed="false">
      <c r="A99" s="34"/>
      <c r="B99" s="34"/>
      <c r="C99" s="33"/>
      <c r="D99" s="35" t="str">
        <f aca="false">IF(C99="","",IFERROR(INDEX('직원 명부'!$C$5:$C$54,MATCH(C99,'직원 명부'!$B$5:$B$54,0)),""))</f>
        <v/>
      </c>
      <c r="E99" s="33"/>
      <c r="F99" s="43" t="str">
        <f aca="false">IF(OR(A99="",C99=""),"",NETWORKDAYS(A99,IF(B99="",A99,B99),목록!$F$5:$F$44)*IFERROR(VLOOKUP(IF(E99="","연차",E99),목록!$C$5:$D$14,2,FALSE()),1))</f>
        <v/>
      </c>
      <c r="G99" s="33"/>
      <c r="H99" s="40" t="str">
        <f aca="false">IF(A99="","",IF(C99="","이름 없음",IF(COUNTIF('직원 명부'!$B$5:$B$54,C99)=0,"명부에 없음",IF(AND(B99&lt;&gt;"",B99&lt;A99),"날짜 확인",IF(AND(F99=0,IFERROR(VLOOKUP(IF(E99="","연차",E99),목록!$C$5:$D$14,2,FALSE()),1)&gt;0),"휴일만 포함","OK")))))</f>
        <v/>
      </c>
    </row>
    <row r="100" customFormat="false" ht="15" hidden="false" customHeight="false" outlineLevel="0" collapsed="false">
      <c r="A100" s="34"/>
      <c r="B100" s="34"/>
      <c r="C100" s="33"/>
      <c r="D100" s="35" t="str">
        <f aca="false">IF(C100="","",IFERROR(INDEX('직원 명부'!$C$5:$C$54,MATCH(C100,'직원 명부'!$B$5:$B$54,0)),""))</f>
        <v/>
      </c>
      <c r="E100" s="33"/>
      <c r="F100" s="43" t="str">
        <f aca="false">IF(OR(A100="",C100=""),"",NETWORKDAYS(A100,IF(B100="",A100,B100),목록!$F$5:$F$44)*IFERROR(VLOOKUP(IF(E100="","연차",E100),목록!$C$5:$D$14,2,FALSE()),1))</f>
        <v/>
      </c>
      <c r="G100" s="33"/>
      <c r="H100" s="40" t="str">
        <f aca="false">IF(A100="","",IF(C100="","이름 없음",IF(COUNTIF('직원 명부'!$B$5:$B$54,C100)=0,"명부에 없음",IF(AND(B100&lt;&gt;"",B100&lt;A100),"날짜 확인",IF(AND(F100=0,IFERROR(VLOOKUP(IF(E100="","연차",E100),목록!$C$5:$D$14,2,FALSE()),1)&gt;0),"휴일만 포함","OK")))))</f>
        <v/>
      </c>
    </row>
    <row r="101" customFormat="false" ht="15" hidden="false" customHeight="false" outlineLevel="0" collapsed="false">
      <c r="A101" s="34"/>
      <c r="B101" s="34"/>
      <c r="C101" s="33"/>
      <c r="D101" s="35" t="str">
        <f aca="false">IF(C101="","",IFERROR(INDEX('직원 명부'!$C$5:$C$54,MATCH(C101,'직원 명부'!$B$5:$B$54,0)),""))</f>
        <v/>
      </c>
      <c r="E101" s="33"/>
      <c r="F101" s="43" t="str">
        <f aca="false">IF(OR(A101="",C101=""),"",NETWORKDAYS(A101,IF(B101="",A101,B101),목록!$F$5:$F$44)*IFERROR(VLOOKUP(IF(E101="","연차",E101),목록!$C$5:$D$14,2,FALSE()),1))</f>
        <v/>
      </c>
      <c r="G101" s="33"/>
      <c r="H101" s="40" t="str">
        <f aca="false">IF(A101="","",IF(C101="","이름 없음",IF(COUNTIF('직원 명부'!$B$5:$B$54,C101)=0,"명부에 없음",IF(AND(B101&lt;&gt;"",B101&lt;A101),"날짜 확인",IF(AND(F101=0,IFERROR(VLOOKUP(IF(E101="","연차",E101),목록!$C$5:$D$14,2,FALSE()),1)&gt;0),"휴일만 포함","OK")))))</f>
        <v/>
      </c>
    </row>
    <row r="102" customFormat="false" ht="15" hidden="false" customHeight="false" outlineLevel="0" collapsed="false">
      <c r="A102" s="34"/>
      <c r="B102" s="34"/>
      <c r="C102" s="33"/>
      <c r="D102" s="35" t="str">
        <f aca="false">IF(C102="","",IFERROR(INDEX('직원 명부'!$C$5:$C$54,MATCH(C102,'직원 명부'!$B$5:$B$54,0)),""))</f>
        <v/>
      </c>
      <c r="E102" s="33"/>
      <c r="F102" s="43" t="str">
        <f aca="false">IF(OR(A102="",C102=""),"",NETWORKDAYS(A102,IF(B102="",A102,B102),목록!$F$5:$F$44)*IFERROR(VLOOKUP(IF(E102="","연차",E102),목록!$C$5:$D$14,2,FALSE()),1))</f>
        <v/>
      </c>
      <c r="G102" s="33"/>
      <c r="H102" s="40" t="str">
        <f aca="false">IF(A102="","",IF(C102="","이름 없음",IF(COUNTIF('직원 명부'!$B$5:$B$54,C102)=0,"명부에 없음",IF(AND(B102&lt;&gt;"",B102&lt;A102),"날짜 확인",IF(AND(F102=0,IFERROR(VLOOKUP(IF(E102="","연차",E102),목록!$C$5:$D$14,2,FALSE()),1)&gt;0),"휴일만 포함","OK")))))</f>
        <v/>
      </c>
    </row>
    <row r="103" customFormat="false" ht="15" hidden="false" customHeight="false" outlineLevel="0" collapsed="false">
      <c r="A103" s="34"/>
      <c r="B103" s="34"/>
      <c r="C103" s="33"/>
      <c r="D103" s="35" t="str">
        <f aca="false">IF(C103="","",IFERROR(INDEX('직원 명부'!$C$5:$C$54,MATCH(C103,'직원 명부'!$B$5:$B$54,0)),""))</f>
        <v/>
      </c>
      <c r="E103" s="33"/>
      <c r="F103" s="43" t="str">
        <f aca="false">IF(OR(A103="",C103=""),"",NETWORKDAYS(A103,IF(B103="",A103,B103),목록!$F$5:$F$44)*IFERROR(VLOOKUP(IF(E103="","연차",E103),목록!$C$5:$D$14,2,FALSE()),1))</f>
        <v/>
      </c>
      <c r="G103" s="33"/>
      <c r="H103" s="40" t="str">
        <f aca="false">IF(A103="","",IF(C103="","이름 없음",IF(COUNTIF('직원 명부'!$B$5:$B$54,C103)=0,"명부에 없음",IF(AND(B103&lt;&gt;"",B103&lt;A103),"날짜 확인",IF(AND(F103=0,IFERROR(VLOOKUP(IF(E103="","연차",E103),목록!$C$5:$D$14,2,FALSE()),1)&gt;0),"휴일만 포함","OK")))))</f>
        <v/>
      </c>
    </row>
    <row r="104" customFormat="false" ht="15" hidden="false" customHeight="false" outlineLevel="0" collapsed="false">
      <c r="A104" s="34"/>
      <c r="B104" s="34"/>
      <c r="C104" s="33"/>
      <c r="D104" s="35" t="str">
        <f aca="false">IF(C104="","",IFERROR(INDEX('직원 명부'!$C$5:$C$54,MATCH(C104,'직원 명부'!$B$5:$B$54,0)),""))</f>
        <v/>
      </c>
      <c r="E104" s="33"/>
      <c r="F104" s="43" t="str">
        <f aca="false">IF(OR(A104="",C104=""),"",NETWORKDAYS(A104,IF(B104="",A104,B104),목록!$F$5:$F$44)*IFERROR(VLOOKUP(IF(E104="","연차",E104),목록!$C$5:$D$14,2,FALSE()),1))</f>
        <v/>
      </c>
      <c r="G104" s="33"/>
      <c r="H104" s="40" t="str">
        <f aca="false">IF(A104="","",IF(C104="","이름 없음",IF(COUNTIF('직원 명부'!$B$5:$B$54,C104)=0,"명부에 없음",IF(AND(B104&lt;&gt;"",B104&lt;A104),"날짜 확인",IF(AND(F104=0,IFERROR(VLOOKUP(IF(E104="","연차",E104),목록!$C$5:$D$14,2,FALSE()),1)&gt;0),"휴일만 포함","OK")))))</f>
        <v/>
      </c>
    </row>
    <row r="105" customFormat="false" ht="15" hidden="false" customHeight="false" outlineLevel="0" collapsed="false">
      <c r="A105" s="34"/>
      <c r="B105" s="34"/>
      <c r="C105" s="33"/>
      <c r="D105" s="35" t="str">
        <f aca="false">IF(C105="","",IFERROR(INDEX('직원 명부'!$C$5:$C$54,MATCH(C105,'직원 명부'!$B$5:$B$54,0)),""))</f>
        <v/>
      </c>
      <c r="E105" s="33"/>
      <c r="F105" s="43" t="str">
        <f aca="false">IF(OR(A105="",C105=""),"",NETWORKDAYS(A105,IF(B105="",A105,B105),목록!$F$5:$F$44)*IFERROR(VLOOKUP(IF(E105="","연차",E105),목록!$C$5:$D$14,2,FALSE()),1))</f>
        <v/>
      </c>
      <c r="G105" s="33"/>
      <c r="H105" s="40" t="str">
        <f aca="false">IF(A105="","",IF(C105="","이름 없음",IF(COUNTIF('직원 명부'!$B$5:$B$54,C105)=0,"명부에 없음",IF(AND(B105&lt;&gt;"",B105&lt;A105),"날짜 확인",IF(AND(F105=0,IFERROR(VLOOKUP(IF(E105="","연차",E105),목록!$C$5:$D$14,2,FALSE()),1)&gt;0),"휴일만 포함","OK")))))</f>
        <v/>
      </c>
    </row>
    <row r="106" customFormat="false" ht="15" hidden="false" customHeight="false" outlineLevel="0" collapsed="false">
      <c r="A106" s="34"/>
      <c r="B106" s="34"/>
      <c r="C106" s="33"/>
      <c r="D106" s="35" t="str">
        <f aca="false">IF(C106="","",IFERROR(INDEX('직원 명부'!$C$5:$C$54,MATCH(C106,'직원 명부'!$B$5:$B$54,0)),""))</f>
        <v/>
      </c>
      <c r="E106" s="33"/>
      <c r="F106" s="43" t="str">
        <f aca="false">IF(OR(A106="",C106=""),"",NETWORKDAYS(A106,IF(B106="",A106,B106),목록!$F$5:$F$44)*IFERROR(VLOOKUP(IF(E106="","연차",E106),목록!$C$5:$D$14,2,FALSE()),1))</f>
        <v/>
      </c>
      <c r="G106" s="33"/>
      <c r="H106" s="40" t="str">
        <f aca="false">IF(A106="","",IF(C106="","이름 없음",IF(COUNTIF('직원 명부'!$B$5:$B$54,C106)=0,"명부에 없음",IF(AND(B106&lt;&gt;"",B106&lt;A106),"날짜 확인",IF(AND(F106=0,IFERROR(VLOOKUP(IF(E106="","연차",E106),목록!$C$5:$D$14,2,FALSE()),1)&gt;0),"휴일만 포함","OK")))))</f>
        <v/>
      </c>
    </row>
    <row r="107" customFormat="false" ht="15" hidden="false" customHeight="false" outlineLevel="0" collapsed="false">
      <c r="A107" s="34"/>
      <c r="B107" s="34"/>
      <c r="C107" s="33"/>
      <c r="D107" s="35" t="str">
        <f aca="false">IF(C107="","",IFERROR(INDEX('직원 명부'!$C$5:$C$54,MATCH(C107,'직원 명부'!$B$5:$B$54,0)),""))</f>
        <v/>
      </c>
      <c r="E107" s="33"/>
      <c r="F107" s="43" t="str">
        <f aca="false">IF(OR(A107="",C107=""),"",NETWORKDAYS(A107,IF(B107="",A107,B107),목록!$F$5:$F$44)*IFERROR(VLOOKUP(IF(E107="","연차",E107),목록!$C$5:$D$14,2,FALSE()),1))</f>
        <v/>
      </c>
      <c r="G107" s="33"/>
      <c r="H107" s="40" t="str">
        <f aca="false">IF(A107="","",IF(C107="","이름 없음",IF(COUNTIF('직원 명부'!$B$5:$B$54,C107)=0,"명부에 없음",IF(AND(B107&lt;&gt;"",B107&lt;A107),"날짜 확인",IF(AND(F107=0,IFERROR(VLOOKUP(IF(E107="","연차",E107),목록!$C$5:$D$14,2,FALSE()),1)&gt;0),"휴일만 포함","OK")))))</f>
        <v/>
      </c>
    </row>
    <row r="108" customFormat="false" ht="15" hidden="false" customHeight="false" outlineLevel="0" collapsed="false">
      <c r="A108" s="34"/>
      <c r="B108" s="34"/>
      <c r="C108" s="33"/>
      <c r="D108" s="35" t="str">
        <f aca="false">IF(C108="","",IFERROR(INDEX('직원 명부'!$C$5:$C$54,MATCH(C108,'직원 명부'!$B$5:$B$54,0)),""))</f>
        <v/>
      </c>
      <c r="E108" s="33"/>
      <c r="F108" s="43" t="str">
        <f aca="false">IF(OR(A108="",C108=""),"",NETWORKDAYS(A108,IF(B108="",A108,B108),목록!$F$5:$F$44)*IFERROR(VLOOKUP(IF(E108="","연차",E108),목록!$C$5:$D$14,2,FALSE()),1))</f>
        <v/>
      </c>
      <c r="G108" s="33"/>
      <c r="H108" s="40" t="str">
        <f aca="false">IF(A108="","",IF(C108="","이름 없음",IF(COUNTIF('직원 명부'!$B$5:$B$54,C108)=0,"명부에 없음",IF(AND(B108&lt;&gt;"",B108&lt;A108),"날짜 확인",IF(AND(F108=0,IFERROR(VLOOKUP(IF(E108="","연차",E108),목록!$C$5:$D$14,2,FALSE()),1)&gt;0),"휴일만 포함","OK")))))</f>
        <v/>
      </c>
    </row>
    <row r="109" customFormat="false" ht="15" hidden="false" customHeight="false" outlineLevel="0" collapsed="false">
      <c r="A109" s="34"/>
      <c r="B109" s="34"/>
      <c r="C109" s="33"/>
      <c r="D109" s="35" t="str">
        <f aca="false">IF(C109="","",IFERROR(INDEX('직원 명부'!$C$5:$C$54,MATCH(C109,'직원 명부'!$B$5:$B$54,0)),""))</f>
        <v/>
      </c>
      <c r="E109" s="33"/>
      <c r="F109" s="43" t="str">
        <f aca="false">IF(OR(A109="",C109=""),"",NETWORKDAYS(A109,IF(B109="",A109,B109),목록!$F$5:$F$44)*IFERROR(VLOOKUP(IF(E109="","연차",E109),목록!$C$5:$D$14,2,FALSE()),1))</f>
        <v/>
      </c>
      <c r="G109" s="33"/>
      <c r="H109" s="40" t="str">
        <f aca="false">IF(A109="","",IF(C109="","이름 없음",IF(COUNTIF('직원 명부'!$B$5:$B$54,C109)=0,"명부에 없음",IF(AND(B109&lt;&gt;"",B109&lt;A109),"날짜 확인",IF(AND(F109=0,IFERROR(VLOOKUP(IF(E109="","연차",E109),목록!$C$5:$D$14,2,FALSE()),1)&gt;0),"휴일만 포함","OK")))))</f>
        <v/>
      </c>
    </row>
    <row r="110" customFormat="false" ht="15" hidden="false" customHeight="false" outlineLevel="0" collapsed="false">
      <c r="A110" s="34"/>
      <c r="B110" s="34"/>
      <c r="C110" s="33"/>
      <c r="D110" s="35" t="str">
        <f aca="false">IF(C110="","",IFERROR(INDEX('직원 명부'!$C$5:$C$54,MATCH(C110,'직원 명부'!$B$5:$B$54,0)),""))</f>
        <v/>
      </c>
      <c r="E110" s="33"/>
      <c r="F110" s="43" t="str">
        <f aca="false">IF(OR(A110="",C110=""),"",NETWORKDAYS(A110,IF(B110="",A110,B110),목록!$F$5:$F$44)*IFERROR(VLOOKUP(IF(E110="","연차",E110),목록!$C$5:$D$14,2,FALSE()),1))</f>
        <v/>
      </c>
      <c r="G110" s="33"/>
      <c r="H110" s="40" t="str">
        <f aca="false">IF(A110="","",IF(C110="","이름 없음",IF(COUNTIF('직원 명부'!$B$5:$B$54,C110)=0,"명부에 없음",IF(AND(B110&lt;&gt;"",B110&lt;A110),"날짜 확인",IF(AND(F110=0,IFERROR(VLOOKUP(IF(E110="","연차",E110),목록!$C$5:$D$14,2,FALSE()),1)&gt;0),"휴일만 포함","OK")))))</f>
        <v/>
      </c>
    </row>
    <row r="111" customFormat="false" ht="15" hidden="false" customHeight="false" outlineLevel="0" collapsed="false">
      <c r="A111" s="34"/>
      <c r="B111" s="34"/>
      <c r="C111" s="33"/>
      <c r="D111" s="35" t="str">
        <f aca="false">IF(C111="","",IFERROR(INDEX('직원 명부'!$C$5:$C$54,MATCH(C111,'직원 명부'!$B$5:$B$54,0)),""))</f>
        <v/>
      </c>
      <c r="E111" s="33"/>
      <c r="F111" s="43" t="str">
        <f aca="false">IF(OR(A111="",C111=""),"",NETWORKDAYS(A111,IF(B111="",A111,B111),목록!$F$5:$F$44)*IFERROR(VLOOKUP(IF(E111="","연차",E111),목록!$C$5:$D$14,2,FALSE()),1))</f>
        <v/>
      </c>
      <c r="G111" s="33"/>
      <c r="H111" s="40" t="str">
        <f aca="false">IF(A111="","",IF(C111="","이름 없음",IF(COUNTIF('직원 명부'!$B$5:$B$54,C111)=0,"명부에 없음",IF(AND(B111&lt;&gt;"",B111&lt;A111),"날짜 확인",IF(AND(F111=0,IFERROR(VLOOKUP(IF(E111="","연차",E111),목록!$C$5:$D$14,2,FALSE()),1)&gt;0),"휴일만 포함","OK")))))</f>
        <v/>
      </c>
    </row>
    <row r="112" customFormat="false" ht="15" hidden="false" customHeight="false" outlineLevel="0" collapsed="false">
      <c r="A112" s="34"/>
      <c r="B112" s="34"/>
      <c r="C112" s="33"/>
      <c r="D112" s="35" t="str">
        <f aca="false">IF(C112="","",IFERROR(INDEX('직원 명부'!$C$5:$C$54,MATCH(C112,'직원 명부'!$B$5:$B$54,0)),""))</f>
        <v/>
      </c>
      <c r="E112" s="33"/>
      <c r="F112" s="43" t="str">
        <f aca="false">IF(OR(A112="",C112=""),"",NETWORKDAYS(A112,IF(B112="",A112,B112),목록!$F$5:$F$44)*IFERROR(VLOOKUP(IF(E112="","연차",E112),목록!$C$5:$D$14,2,FALSE()),1))</f>
        <v/>
      </c>
      <c r="G112" s="33"/>
      <c r="H112" s="40" t="str">
        <f aca="false">IF(A112="","",IF(C112="","이름 없음",IF(COUNTIF('직원 명부'!$B$5:$B$54,C112)=0,"명부에 없음",IF(AND(B112&lt;&gt;"",B112&lt;A112),"날짜 확인",IF(AND(F112=0,IFERROR(VLOOKUP(IF(E112="","연차",E112),목록!$C$5:$D$14,2,FALSE()),1)&gt;0),"휴일만 포함","OK")))))</f>
        <v/>
      </c>
    </row>
    <row r="113" customFormat="false" ht="15" hidden="false" customHeight="false" outlineLevel="0" collapsed="false">
      <c r="A113" s="34"/>
      <c r="B113" s="34"/>
      <c r="C113" s="33"/>
      <c r="D113" s="35" t="str">
        <f aca="false">IF(C113="","",IFERROR(INDEX('직원 명부'!$C$5:$C$54,MATCH(C113,'직원 명부'!$B$5:$B$54,0)),""))</f>
        <v/>
      </c>
      <c r="E113" s="33"/>
      <c r="F113" s="43" t="str">
        <f aca="false">IF(OR(A113="",C113=""),"",NETWORKDAYS(A113,IF(B113="",A113,B113),목록!$F$5:$F$44)*IFERROR(VLOOKUP(IF(E113="","연차",E113),목록!$C$5:$D$14,2,FALSE()),1))</f>
        <v/>
      </c>
      <c r="G113" s="33"/>
      <c r="H113" s="40" t="str">
        <f aca="false">IF(A113="","",IF(C113="","이름 없음",IF(COUNTIF('직원 명부'!$B$5:$B$54,C113)=0,"명부에 없음",IF(AND(B113&lt;&gt;"",B113&lt;A113),"날짜 확인",IF(AND(F113=0,IFERROR(VLOOKUP(IF(E113="","연차",E113),목록!$C$5:$D$14,2,FALSE()),1)&gt;0),"휴일만 포함","OK")))))</f>
        <v/>
      </c>
    </row>
    <row r="114" customFormat="false" ht="15" hidden="false" customHeight="false" outlineLevel="0" collapsed="false">
      <c r="A114" s="34"/>
      <c r="B114" s="34"/>
      <c r="C114" s="33"/>
      <c r="D114" s="35" t="str">
        <f aca="false">IF(C114="","",IFERROR(INDEX('직원 명부'!$C$5:$C$54,MATCH(C114,'직원 명부'!$B$5:$B$54,0)),""))</f>
        <v/>
      </c>
      <c r="E114" s="33"/>
      <c r="F114" s="43" t="str">
        <f aca="false">IF(OR(A114="",C114=""),"",NETWORKDAYS(A114,IF(B114="",A114,B114),목록!$F$5:$F$44)*IFERROR(VLOOKUP(IF(E114="","연차",E114),목록!$C$5:$D$14,2,FALSE()),1))</f>
        <v/>
      </c>
      <c r="G114" s="33"/>
      <c r="H114" s="40" t="str">
        <f aca="false">IF(A114="","",IF(C114="","이름 없음",IF(COUNTIF('직원 명부'!$B$5:$B$54,C114)=0,"명부에 없음",IF(AND(B114&lt;&gt;"",B114&lt;A114),"날짜 확인",IF(AND(F114=0,IFERROR(VLOOKUP(IF(E114="","연차",E114),목록!$C$5:$D$14,2,FALSE()),1)&gt;0),"휴일만 포함","OK")))))</f>
        <v/>
      </c>
    </row>
    <row r="115" customFormat="false" ht="15" hidden="false" customHeight="false" outlineLevel="0" collapsed="false">
      <c r="A115" s="34"/>
      <c r="B115" s="34"/>
      <c r="C115" s="33"/>
      <c r="D115" s="35" t="str">
        <f aca="false">IF(C115="","",IFERROR(INDEX('직원 명부'!$C$5:$C$54,MATCH(C115,'직원 명부'!$B$5:$B$54,0)),""))</f>
        <v/>
      </c>
      <c r="E115" s="33"/>
      <c r="F115" s="43" t="str">
        <f aca="false">IF(OR(A115="",C115=""),"",NETWORKDAYS(A115,IF(B115="",A115,B115),목록!$F$5:$F$44)*IFERROR(VLOOKUP(IF(E115="","연차",E115),목록!$C$5:$D$14,2,FALSE()),1))</f>
        <v/>
      </c>
      <c r="G115" s="33"/>
      <c r="H115" s="40" t="str">
        <f aca="false">IF(A115="","",IF(C115="","이름 없음",IF(COUNTIF('직원 명부'!$B$5:$B$54,C115)=0,"명부에 없음",IF(AND(B115&lt;&gt;"",B115&lt;A115),"날짜 확인",IF(AND(F115=0,IFERROR(VLOOKUP(IF(E115="","연차",E115),목록!$C$5:$D$14,2,FALSE()),1)&gt;0),"휴일만 포함","OK")))))</f>
        <v/>
      </c>
    </row>
    <row r="116" customFormat="false" ht="15" hidden="false" customHeight="false" outlineLevel="0" collapsed="false">
      <c r="A116" s="34"/>
      <c r="B116" s="34"/>
      <c r="C116" s="33"/>
      <c r="D116" s="35" t="str">
        <f aca="false">IF(C116="","",IFERROR(INDEX('직원 명부'!$C$5:$C$54,MATCH(C116,'직원 명부'!$B$5:$B$54,0)),""))</f>
        <v/>
      </c>
      <c r="E116" s="33"/>
      <c r="F116" s="43" t="str">
        <f aca="false">IF(OR(A116="",C116=""),"",NETWORKDAYS(A116,IF(B116="",A116,B116),목록!$F$5:$F$44)*IFERROR(VLOOKUP(IF(E116="","연차",E116),목록!$C$5:$D$14,2,FALSE()),1))</f>
        <v/>
      </c>
      <c r="G116" s="33"/>
      <c r="H116" s="40" t="str">
        <f aca="false">IF(A116="","",IF(C116="","이름 없음",IF(COUNTIF('직원 명부'!$B$5:$B$54,C116)=0,"명부에 없음",IF(AND(B116&lt;&gt;"",B116&lt;A116),"날짜 확인",IF(AND(F116=0,IFERROR(VLOOKUP(IF(E116="","연차",E116),목록!$C$5:$D$14,2,FALSE()),1)&gt;0),"휴일만 포함","OK")))))</f>
        <v/>
      </c>
    </row>
    <row r="117" customFormat="false" ht="15" hidden="false" customHeight="false" outlineLevel="0" collapsed="false">
      <c r="A117" s="34"/>
      <c r="B117" s="34"/>
      <c r="C117" s="33"/>
      <c r="D117" s="35" t="str">
        <f aca="false">IF(C117="","",IFERROR(INDEX('직원 명부'!$C$5:$C$54,MATCH(C117,'직원 명부'!$B$5:$B$54,0)),""))</f>
        <v/>
      </c>
      <c r="E117" s="33"/>
      <c r="F117" s="43" t="str">
        <f aca="false">IF(OR(A117="",C117=""),"",NETWORKDAYS(A117,IF(B117="",A117,B117),목록!$F$5:$F$44)*IFERROR(VLOOKUP(IF(E117="","연차",E117),목록!$C$5:$D$14,2,FALSE()),1))</f>
        <v/>
      </c>
      <c r="G117" s="33"/>
      <c r="H117" s="40" t="str">
        <f aca="false">IF(A117="","",IF(C117="","이름 없음",IF(COUNTIF('직원 명부'!$B$5:$B$54,C117)=0,"명부에 없음",IF(AND(B117&lt;&gt;"",B117&lt;A117),"날짜 확인",IF(AND(F117=0,IFERROR(VLOOKUP(IF(E117="","연차",E117),목록!$C$5:$D$14,2,FALSE()),1)&gt;0),"휴일만 포함","OK")))))</f>
        <v/>
      </c>
    </row>
    <row r="118" customFormat="false" ht="15" hidden="false" customHeight="false" outlineLevel="0" collapsed="false">
      <c r="A118" s="34"/>
      <c r="B118" s="34"/>
      <c r="C118" s="33"/>
      <c r="D118" s="35" t="str">
        <f aca="false">IF(C118="","",IFERROR(INDEX('직원 명부'!$C$5:$C$54,MATCH(C118,'직원 명부'!$B$5:$B$54,0)),""))</f>
        <v/>
      </c>
      <c r="E118" s="33"/>
      <c r="F118" s="43" t="str">
        <f aca="false">IF(OR(A118="",C118=""),"",NETWORKDAYS(A118,IF(B118="",A118,B118),목록!$F$5:$F$44)*IFERROR(VLOOKUP(IF(E118="","연차",E118),목록!$C$5:$D$14,2,FALSE()),1))</f>
        <v/>
      </c>
      <c r="G118" s="33"/>
      <c r="H118" s="40" t="str">
        <f aca="false">IF(A118="","",IF(C118="","이름 없음",IF(COUNTIF('직원 명부'!$B$5:$B$54,C118)=0,"명부에 없음",IF(AND(B118&lt;&gt;"",B118&lt;A118),"날짜 확인",IF(AND(F118=0,IFERROR(VLOOKUP(IF(E118="","연차",E118),목록!$C$5:$D$14,2,FALSE()),1)&gt;0),"휴일만 포함","OK")))))</f>
        <v/>
      </c>
    </row>
    <row r="119" customFormat="false" ht="15" hidden="false" customHeight="false" outlineLevel="0" collapsed="false">
      <c r="A119" s="34"/>
      <c r="B119" s="34"/>
      <c r="C119" s="33"/>
      <c r="D119" s="35" t="str">
        <f aca="false">IF(C119="","",IFERROR(INDEX('직원 명부'!$C$5:$C$54,MATCH(C119,'직원 명부'!$B$5:$B$54,0)),""))</f>
        <v/>
      </c>
      <c r="E119" s="33"/>
      <c r="F119" s="43" t="str">
        <f aca="false">IF(OR(A119="",C119=""),"",NETWORKDAYS(A119,IF(B119="",A119,B119),목록!$F$5:$F$44)*IFERROR(VLOOKUP(IF(E119="","연차",E119),목록!$C$5:$D$14,2,FALSE()),1))</f>
        <v/>
      </c>
      <c r="G119" s="33"/>
      <c r="H119" s="40" t="str">
        <f aca="false">IF(A119="","",IF(C119="","이름 없음",IF(COUNTIF('직원 명부'!$B$5:$B$54,C119)=0,"명부에 없음",IF(AND(B119&lt;&gt;"",B119&lt;A119),"날짜 확인",IF(AND(F119=0,IFERROR(VLOOKUP(IF(E119="","연차",E119),목록!$C$5:$D$14,2,FALSE()),1)&gt;0),"휴일만 포함","OK")))))</f>
        <v/>
      </c>
    </row>
    <row r="120" customFormat="false" ht="15" hidden="false" customHeight="false" outlineLevel="0" collapsed="false">
      <c r="A120" s="34"/>
      <c r="B120" s="34"/>
      <c r="C120" s="33"/>
      <c r="D120" s="35" t="str">
        <f aca="false">IF(C120="","",IFERROR(INDEX('직원 명부'!$C$5:$C$54,MATCH(C120,'직원 명부'!$B$5:$B$54,0)),""))</f>
        <v/>
      </c>
      <c r="E120" s="33"/>
      <c r="F120" s="43" t="str">
        <f aca="false">IF(OR(A120="",C120=""),"",NETWORKDAYS(A120,IF(B120="",A120,B120),목록!$F$5:$F$44)*IFERROR(VLOOKUP(IF(E120="","연차",E120),목록!$C$5:$D$14,2,FALSE()),1))</f>
        <v/>
      </c>
      <c r="G120" s="33"/>
      <c r="H120" s="40" t="str">
        <f aca="false">IF(A120="","",IF(C120="","이름 없음",IF(COUNTIF('직원 명부'!$B$5:$B$54,C120)=0,"명부에 없음",IF(AND(B120&lt;&gt;"",B120&lt;A120),"날짜 확인",IF(AND(F120=0,IFERROR(VLOOKUP(IF(E120="","연차",E120),목록!$C$5:$D$14,2,FALSE()),1)&gt;0),"휴일만 포함","OK")))))</f>
        <v/>
      </c>
    </row>
    <row r="121" customFormat="false" ht="15" hidden="false" customHeight="false" outlineLevel="0" collapsed="false">
      <c r="A121" s="34"/>
      <c r="B121" s="34"/>
      <c r="C121" s="33"/>
      <c r="D121" s="35" t="str">
        <f aca="false">IF(C121="","",IFERROR(INDEX('직원 명부'!$C$5:$C$54,MATCH(C121,'직원 명부'!$B$5:$B$54,0)),""))</f>
        <v/>
      </c>
      <c r="E121" s="33"/>
      <c r="F121" s="43" t="str">
        <f aca="false">IF(OR(A121="",C121=""),"",NETWORKDAYS(A121,IF(B121="",A121,B121),목록!$F$5:$F$44)*IFERROR(VLOOKUP(IF(E121="","연차",E121),목록!$C$5:$D$14,2,FALSE()),1))</f>
        <v/>
      </c>
      <c r="G121" s="33"/>
      <c r="H121" s="40" t="str">
        <f aca="false">IF(A121="","",IF(C121="","이름 없음",IF(COUNTIF('직원 명부'!$B$5:$B$54,C121)=0,"명부에 없음",IF(AND(B121&lt;&gt;"",B121&lt;A121),"날짜 확인",IF(AND(F121=0,IFERROR(VLOOKUP(IF(E121="","연차",E121),목록!$C$5:$D$14,2,FALSE()),1)&gt;0),"휴일만 포함","OK")))))</f>
        <v/>
      </c>
    </row>
    <row r="122" customFormat="false" ht="15" hidden="false" customHeight="false" outlineLevel="0" collapsed="false">
      <c r="A122" s="34"/>
      <c r="B122" s="34"/>
      <c r="C122" s="33"/>
      <c r="D122" s="35" t="str">
        <f aca="false">IF(C122="","",IFERROR(INDEX('직원 명부'!$C$5:$C$54,MATCH(C122,'직원 명부'!$B$5:$B$54,0)),""))</f>
        <v/>
      </c>
      <c r="E122" s="33"/>
      <c r="F122" s="43" t="str">
        <f aca="false">IF(OR(A122="",C122=""),"",NETWORKDAYS(A122,IF(B122="",A122,B122),목록!$F$5:$F$44)*IFERROR(VLOOKUP(IF(E122="","연차",E122),목록!$C$5:$D$14,2,FALSE()),1))</f>
        <v/>
      </c>
      <c r="G122" s="33"/>
      <c r="H122" s="40" t="str">
        <f aca="false">IF(A122="","",IF(C122="","이름 없음",IF(COUNTIF('직원 명부'!$B$5:$B$54,C122)=0,"명부에 없음",IF(AND(B122&lt;&gt;"",B122&lt;A122),"날짜 확인",IF(AND(F122=0,IFERROR(VLOOKUP(IF(E122="","연차",E122),목록!$C$5:$D$14,2,FALSE()),1)&gt;0),"휴일만 포함","OK")))))</f>
        <v/>
      </c>
    </row>
    <row r="123" customFormat="false" ht="15" hidden="false" customHeight="false" outlineLevel="0" collapsed="false">
      <c r="A123" s="34"/>
      <c r="B123" s="34"/>
      <c r="C123" s="33"/>
      <c r="D123" s="35" t="str">
        <f aca="false">IF(C123="","",IFERROR(INDEX('직원 명부'!$C$5:$C$54,MATCH(C123,'직원 명부'!$B$5:$B$54,0)),""))</f>
        <v/>
      </c>
      <c r="E123" s="33"/>
      <c r="F123" s="43" t="str">
        <f aca="false">IF(OR(A123="",C123=""),"",NETWORKDAYS(A123,IF(B123="",A123,B123),목록!$F$5:$F$44)*IFERROR(VLOOKUP(IF(E123="","연차",E123),목록!$C$5:$D$14,2,FALSE()),1))</f>
        <v/>
      </c>
      <c r="G123" s="33"/>
      <c r="H123" s="40" t="str">
        <f aca="false">IF(A123="","",IF(C123="","이름 없음",IF(COUNTIF('직원 명부'!$B$5:$B$54,C123)=0,"명부에 없음",IF(AND(B123&lt;&gt;"",B123&lt;A123),"날짜 확인",IF(AND(F123=0,IFERROR(VLOOKUP(IF(E123="","연차",E123),목록!$C$5:$D$14,2,FALSE()),1)&gt;0),"휴일만 포함","OK")))))</f>
        <v/>
      </c>
    </row>
    <row r="124" customFormat="false" ht="15" hidden="false" customHeight="false" outlineLevel="0" collapsed="false">
      <c r="A124" s="34"/>
      <c r="B124" s="34"/>
      <c r="C124" s="33"/>
      <c r="D124" s="35" t="str">
        <f aca="false">IF(C124="","",IFERROR(INDEX('직원 명부'!$C$5:$C$54,MATCH(C124,'직원 명부'!$B$5:$B$54,0)),""))</f>
        <v/>
      </c>
      <c r="E124" s="33"/>
      <c r="F124" s="43" t="str">
        <f aca="false">IF(OR(A124="",C124=""),"",NETWORKDAYS(A124,IF(B124="",A124,B124),목록!$F$5:$F$44)*IFERROR(VLOOKUP(IF(E124="","연차",E124),목록!$C$5:$D$14,2,FALSE()),1))</f>
        <v/>
      </c>
      <c r="G124" s="33"/>
      <c r="H124" s="40" t="str">
        <f aca="false">IF(A124="","",IF(C124="","이름 없음",IF(COUNTIF('직원 명부'!$B$5:$B$54,C124)=0,"명부에 없음",IF(AND(B124&lt;&gt;"",B124&lt;A124),"날짜 확인",IF(AND(F124=0,IFERROR(VLOOKUP(IF(E124="","연차",E124),목록!$C$5:$D$14,2,FALSE()),1)&gt;0),"휴일만 포함","OK")))))</f>
        <v/>
      </c>
    </row>
    <row r="125" customFormat="false" ht="15" hidden="false" customHeight="false" outlineLevel="0" collapsed="false">
      <c r="A125" s="34"/>
      <c r="B125" s="34"/>
      <c r="C125" s="33"/>
      <c r="D125" s="35" t="str">
        <f aca="false">IF(C125="","",IFERROR(INDEX('직원 명부'!$C$5:$C$54,MATCH(C125,'직원 명부'!$B$5:$B$54,0)),""))</f>
        <v/>
      </c>
      <c r="E125" s="33"/>
      <c r="F125" s="43" t="str">
        <f aca="false">IF(OR(A125="",C125=""),"",NETWORKDAYS(A125,IF(B125="",A125,B125),목록!$F$5:$F$44)*IFERROR(VLOOKUP(IF(E125="","연차",E125),목록!$C$5:$D$14,2,FALSE()),1))</f>
        <v/>
      </c>
      <c r="G125" s="33"/>
      <c r="H125" s="40" t="str">
        <f aca="false">IF(A125="","",IF(C125="","이름 없음",IF(COUNTIF('직원 명부'!$B$5:$B$54,C125)=0,"명부에 없음",IF(AND(B125&lt;&gt;"",B125&lt;A125),"날짜 확인",IF(AND(F125=0,IFERROR(VLOOKUP(IF(E125="","연차",E125),목록!$C$5:$D$14,2,FALSE()),1)&gt;0),"휴일만 포함","OK")))))</f>
        <v/>
      </c>
    </row>
    <row r="126" customFormat="false" ht="15" hidden="false" customHeight="false" outlineLevel="0" collapsed="false">
      <c r="A126" s="34"/>
      <c r="B126" s="34"/>
      <c r="C126" s="33"/>
      <c r="D126" s="35" t="str">
        <f aca="false">IF(C126="","",IFERROR(INDEX('직원 명부'!$C$5:$C$54,MATCH(C126,'직원 명부'!$B$5:$B$54,0)),""))</f>
        <v/>
      </c>
      <c r="E126" s="33"/>
      <c r="F126" s="43" t="str">
        <f aca="false">IF(OR(A126="",C126=""),"",NETWORKDAYS(A126,IF(B126="",A126,B126),목록!$F$5:$F$44)*IFERROR(VLOOKUP(IF(E126="","연차",E126),목록!$C$5:$D$14,2,FALSE()),1))</f>
        <v/>
      </c>
      <c r="G126" s="33"/>
      <c r="H126" s="40" t="str">
        <f aca="false">IF(A126="","",IF(C126="","이름 없음",IF(COUNTIF('직원 명부'!$B$5:$B$54,C126)=0,"명부에 없음",IF(AND(B126&lt;&gt;"",B126&lt;A126),"날짜 확인",IF(AND(F126=0,IFERROR(VLOOKUP(IF(E126="","연차",E126),목록!$C$5:$D$14,2,FALSE()),1)&gt;0),"휴일만 포함","OK")))))</f>
        <v/>
      </c>
    </row>
    <row r="127" customFormat="false" ht="15" hidden="false" customHeight="false" outlineLevel="0" collapsed="false">
      <c r="A127" s="34"/>
      <c r="B127" s="34"/>
      <c r="C127" s="33"/>
      <c r="D127" s="35" t="str">
        <f aca="false">IF(C127="","",IFERROR(INDEX('직원 명부'!$C$5:$C$54,MATCH(C127,'직원 명부'!$B$5:$B$54,0)),""))</f>
        <v/>
      </c>
      <c r="E127" s="33"/>
      <c r="F127" s="43" t="str">
        <f aca="false">IF(OR(A127="",C127=""),"",NETWORKDAYS(A127,IF(B127="",A127,B127),목록!$F$5:$F$44)*IFERROR(VLOOKUP(IF(E127="","연차",E127),목록!$C$5:$D$14,2,FALSE()),1))</f>
        <v/>
      </c>
      <c r="G127" s="33"/>
      <c r="H127" s="40" t="str">
        <f aca="false">IF(A127="","",IF(C127="","이름 없음",IF(COUNTIF('직원 명부'!$B$5:$B$54,C127)=0,"명부에 없음",IF(AND(B127&lt;&gt;"",B127&lt;A127),"날짜 확인",IF(AND(F127=0,IFERROR(VLOOKUP(IF(E127="","연차",E127),목록!$C$5:$D$14,2,FALSE()),1)&gt;0),"휴일만 포함","OK")))))</f>
        <v/>
      </c>
    </row>
    <row r="128" customFormat="false" ht="15" hidden="false" customHeight="false" outlineLevel="0" collapsed="false">
      <c r="A128" s="34"/>
      <c r="B128" s="34"/>
      <c r="C128" s="33"/>
      <c r="D128" s="35" t="str">
        <f aca="false">IF(C128="","",IFERROR(INDEX('직원 명부'!$C$5:$C$54,MATCH(C128,'직원 명부'!$B$5:$B$54,0)),""))</f>
        <v/>
      </c>
      <c r="E128" s="33"/>
      <c r="F128" s="43" t="str">
        <f aca="false">IF(OR(A128="",C128=""),"",NETWORKDAYS(A128,IF(B128="",A128,B128),목록!$F$5:$F$44)*IFERROR(VLOOKUP(IF(E128="","연차",E128),목록!$C$5:$D$14,2,FALSE()),1))</f>
        <v/>
      </c>
      <c r="G128" s="33"/>
      <c r="H128" s="40" t="str">
        <f aca="false">IF(A128="","",IF(C128="","이름 없음",IF(COUNTIF('직원 명부'!$B$5:$B$54,C128)=0,"명부에 없음",IF(AND(B128&lt;&gt;"",B128&lt;A128),"날짜 확인",IF(AND(F128=0,IFERROR(VLOOKUP(IF(E128="","연차",E128),목록!$C$5:$D$14,2,FALSE()),1)&gt;0),"휴일만 포함","OK")))))</f>
        <v/>
      </c>
    </row>
    <row r="129" customFormat="false" ht="15" hidden="false" customHeight="false" outlineLevel="0" collapsed="false">
      <c r="A129" s="34"/>
      <c r="B129" s="34"/>
      <c r="C129" s="33"/>
      <c r="D129" s="35" t="str">
        <f aca="false">IF(C129="","",IFERROR(INDEX('직원 명부'!$C$5:$C$54,MATCH(C129,'직원 명부'!$B$5:$B$54,0)),""))</f>
        <v/>
      </c>
      <c r="E129" s="33"/>
      <c r="F129" s="43" t="str">
        <f aca="false">IF(OR(A129="",C129=""),"",NETWORKDAYS(A129,IF(B129="",A129,B129),목록!$F$5:$F$44)*IFERROR(VLOOKUP(IF(E129="","연차",E129),목록!$C$5:$D$14,2,FALSE()),1))</f>
        <v/>
      </c>
      <c r="G129" s="33"/>
      <c r="H129" s="40" t="str">
        <f aca="false">IF(A129="","",IF(C129="","이름 없음",IF(COUNTIF('직원 명부'!$B$5:$B$54,C129)=0,"명부에 없음",IF(AND(B129&lt;&gt;"",B129&lt;A129),"날짜 확인",IF(AND(F129=0,IFERROR(VLOOKUP(IF(E129="","연차",E129),목록!$C$5:$D$14,2,FALSE()),1)&gt;0),"휴일만 포함","OK")))))</f>
        <v/>
      </c>
    </row>
    <row r="130" customFormat="false" ht="15" hidden="false" customHeight="false" outlineLevel="0" collapsed="false">
      <c r="A130" s="34"/>
      <c r="B130" s="34"/>
      <c r="C130" s="33"/>
      <c r="D130" s="35" t="str">
        <f aca="false">IF(C130="","",IFERROR(INDEX('직원 명부'!$C$5:$C$54,MATCH(C130,'직원 명부'!$B$5:$B$54,0)),""))</f>
        <v/>
      </c>
      <c r="E130" s="33"/>
      <c r="F130" s="43" t="str">
        <f aca="false">IF(OR(A130="",C130=""),"",NETWORKDAYS(A130,IF(B130="",A130,B130),목록!$F$5:$F$44)*IFERROR(VLOOKUP(IF(E130="","연차",E130),목록!$C$5:$D$14,2,FALSE()),1))</f>
        <v/>
      </c>
      <c r="G130" s="33"/>
      <c r="H130" s="40" t="str">
        <f aca="false">IF(A130="","",IF(C130="","이름 없음",IF(COUNTIF('직원 명부'!$B$5:$B$54,C130)=0,"명부에 없음",IF(AND(B130&lt;&gt;"",B130&lt;A130),"날짜 확인",IF(AND(F130=0,IFERROR(VLOOKUP(IF(E130="","연차",E130),목록!$C$5:$D$14,2,FALSE()),1)&gt;0),"휴일만 포함","OK")))))</f>
        <v/>
      </c>
    </row>
    <row r="131" customFormat="false" ht="15" hidden="false" customHeight="false" outlineLevel="0" collapsed="false">
      <c r="A131" s="34"/>
      <c r="B131" s="34"/>
      <c r="C131" s="33"/>
      <c r="D131" s="35" t="str">
        <f aca="false">IF(C131="","",IFERROR(INDEX('직원 명부'!$C$5:$C$54,MATCH(C131,'직원 명부'!$B$5:$B$54,0)),""))</f>
        <v/>
      </c>
      <c r="E131" s="33"/>
      <c r="F131" s="43" t="str">
        <f aca="false">IF(OR(A131="",C131=""),"",NETWORKDAYS(A131,IF(B131="",A131,B131),목록!$F$5:$F$44)*IFERROR(VLOOKUP(IF(E131="","연차",E131),목록!$C$5:$D$14,2,FALSE()),1))</f>
        <v/>
      </c>
      <c r="G131" s="33"/>
      <c r="H131" s="40" t="str">
        <f aca="false">IF(A131="","",IF(C131="","이름 없음",IF(COUNTIF('직원 명부'!$B$5:$B$54,C131)=0,"명부에 없음",IF(AND(B131&lt;&gt;"",B131&lt;A131),"날짜 확인",IF(AND(F131=0,IFERROR(VLOOKUP(IF(E131="","연차",E131),목록!$C$5:$D$14,2,FALSE()),1)&gt;0),"휴일만 포함","OK")))))</f>
        <v/>
      </c>
    </row>
    <row r="132" customFormat="false" ht="15" hidden="false" customHeight="false" outlineLevel="0" collapsed="false">
      <c r="A132" s="34"/>
      <c r="B132" s="34"/>
      <c r="C132" s="33"/>
      <c r="D132" s="35" t="str">
        <f aca="false">IF(C132="","",IFERROR(INDEX('직원 명부'!$C$5:$C$54,MATCH(C132,'직원 명부'!$B$5:$B$54,0)),""))</f>
        <v/>
      </c>
      <c r="E132" s="33"/>
      <c r="F132" s="43" t="str">
        <f aca="false">IF(OR(A132="",C132=""),"",NETWORKDAYS(A132,IF(B132="",A132,B132),목록!$F$5:$F$44)*IFERROR(VLOOKUP(IF(E132="","연차",E132),목록!$C$5:$D$14,2,FALSE()),1))</f>
        <v/>
      </c>
      <c r="G132" s="33"/>
      <c r="H132" s="40" t="str">
        <f aca="false">IF(A132="","",IF(C132="","이름 없음",IF(COUNTIF('직원 명부'!$B$5:$B$54,C132)=0,"명부에 없음",IF(AND(B132&lt;&gt;"",B132&lt;A132),"날짜 확인",IF(AND(F132=0,IFERROR(VLOOKUP(IF(E132="","연차",E132),목록!$C$5:$D$14,2,FALSE()),1)&gt;0),"휴일만 포함","OK")))))</f>
        <v/>
      </c>
    </row>
    <row r="133" customFormat="false" ht="15" hidden="false" customHeight="false" outlineLevel="0" collapsed="false">
      <c r="A133" s="34"/>
      <c r="B133" s="34"/>
      <c r="C133" s="33"/>
      <c r="D133" s="35" t="str">
        <f aca="false">IF(C133="","",IFERROR(INDEX('직원 명부'!$C$5:$C$54,MATCH(C133,'직원 명부'!$B$5:$B$54,0)),""))</f>
        <v/>
      </c>
      <c r="E133" s="33"/>
      <c r="F133" s="43" t="str">
        <f aca="false">IF(OR(A133="",C133=""),"",NETWORKDAYS(A133,IF(B133="",A133,B133),목록!$F$5:$F$44)*IFERROR(VLOOKUP(IF(E133="","연차",E133),목록!$C$5:$D$14,2,FALSE()),1))</f>
        <v/>
      </c>
      <c r="G133" s="33"/>
      <c r="H133" s="40" t="str">
        <f aca="false">IF(A133="","",IF(C133="","이름 없음",IF(COUNTIF('직원 명부'!$B$5:$B$54,C133)=0,"명부에 없음",IF(AND(B133&lt;&gt;"",B133&lt;A133),"날짜 확인",IF(AND(F133=0,IFERROR(VLOOKUP(IF(E133="","연차",E133),목록!$C$5:$D$14,2,FALSE()),1)&gt;0),"휴일만 포함","OK")))))</f>
        <v/>
      </c>
    </row>
    <row r="134" customFormat="false" ht="15" hidden="false" customHeight="false" outlineLevel="0" collapsed="false">
      <c r="A134" s="34"/>
      <c r="B134" s="34"/>
      <c r="C134" s="33"/>
      <c r="D134" s="35" t="str">
        <f aca="false">IF(C134="","",IFERROR(INDEX('직원 명부'!$C$5:$C$54,MATCH(C134,'직원 명부'!$B$5:$B$54,0)),""))</f>
        <v/>
      </c>
      <c r="E134" s="33"/>
      <c r="F134" s="43" t="str">
        <f aca="false">IF(OR(A134="",C134=""),"",NETWORKDAYS(A134,IF(B134="",A134,B134),목록!$F$5:$F$44)*IFERROR(VLOOKUP(IF(E134="","연차",E134),목록!$C$5:$D$14,2,FALSE()),1))</f>
        <v/>
      </c>
      <c r="G134" s="33"/>
      <c r="H134" s="40" t="str">
        <f aca="false">IF(A134="","",IF(C134="","이름 없음",IF(COUNTIF('직원 명부'!$B$5:$B$54,C134)=0,"명부에 없음",IF(AND(B134&lt;&gt;"",B134&lt;A134),"날짜 확인",IF(AND(F134=0,IFERROR(VLOOKUP(IF(E134="","연차",E134),목록!$C$5:$D$14,2,FALSE()),1)&gt;0),"휴일만 포함","OK")))))</f>
        <v/>
      </c>
    </row>
    <row r="135" customFormat="false" ht="15" hidden="false" customHeight="false" outlineLevel="0" collapsed="false">
      <c r="A135" s="34"/>
      <c r="B135" s="34"/>
      <c r="C135" s="33"/>
      <c r="D135" s="35" t="str">
        <f aca="false">IF(C135="","",IFERROR(INDEX('직원 명부'!$C$5:$C$54,MATCH(C135,'직원 명부'!$B$5:$B$54,0)),""))</f>
        <v/>
      </c>
      <c r="E135" s="33"/>
      <c r="F135" s="43" t="str">
        <f aca="false">IF(OR(A135="",C135=""),"",NETWORKDAYS(A135,IF(B135="",A135,B135),목록!$F$5:$F$44)*IFERROR(VLOOKUP(IF(E135="","연차",E135),목록!$C$5:$D$14,2,FALSE()),1))</f>
        <v/>
      </c>
      <c r="G135" s="33"/>
      <c r="H135" s="40" t="str">
        <f aca="false">IF(A135="","",IF(C135="","이름 없음",IF(COUNTIF('직원 명부'!$B$5:$B$54,C135)=0,"명부에 없음",IF(AND(B135&lt;&gt;"",B135&lt;A135),"날짜 확인",IF(AND(F135=0,IFERROR(VLOOKUP(IF(E135="","연차",E135),목록!$C$5:$D$14,2,FALSE()),1)&gt;0),"휴일만 포함","OK")))))</f>
        <v/>
      </c>
    </row>
    <row r="136" customFormat="false" ht="15" hidden="false" customHeight="false" outlineLevel="0" collapsed="false">
      <c r="A136" s="34"/>
      <c r="B136" s="34"/>
      <c r="C136" s="33"/>
      <c r="D136" s="35" t="str">
        <f aca="false">IF(C136="","",IFERROR(INDEX('직원 명부'!$C$5:$C$54,MATCH(C136,'직원 명부'!$B$5:$B$54,0)),""))</f>
        <v/>
      </c>
      <c r="E136" s="33"/>
      <c r="F136" s="43" t="str">
        <f aca="false">IF(OR(A136="",C136=""),"",NETWORKDAYS(A136,IF(B136="",A136,B136),목록!$F$5:$F$44)*IFERROR(VLOOKUP(IF(E136="","연차",E136),목록!$C$5:$D$14,2,FALSE()),1))</f>
        <v/>
      </c>
      <c r="G136" s="33"/>
      <c r="H136" s="40" t="str">
        <f aca="false">IF(A136="","",IF(C136="","이름 없음",IF(COUNTIF('직원 명부'!$B$5:$B$54,C136)=0,"명부에 없음",IF(AND(B136&lt;&gt;"",B136&lt;A136),"날짜 확인",IF(AND(F136=0,IFERROR(VLOOKUP(IF(E136="","연차",E136),목록!$C$5:$D$14,2,FALSE()),1)&gt;0),"휴일만 포함","OK")))))</f>
        <v/>
      </c>
    </row>
    <row r="137" customFormat="false" ht="15" hidden="false" customHeight="false" outlineLevel="0" collapsed="false">
      <c r="A137" s="34"/>
      <c r="B137" s="34"/>
      <c r="C137" s="33"/>
      <c r="D137" s="35" t="str">
        <f aca="false">IF(C137="","",IFERROR(INDEX('직원 명부'!$C$5:$C$54,MATCH(C137,'직원 명부'!$B$5:$B$54,0)),""))</f>
        <v/>
      </c>
      <c r="E137" s="33"/>
      <c r="F137" s="43" t="str">
        <f aca="false">IF(OR(A137="",C137=""),"",NETWORKDAYS(A137,IF(B137="",A137,B137),목록!$F$5:$F$44)*IFERROR(VLOOKUP(IF(E137="","연차",E137),목록!$C$5:$D$14,2,FALSE()),1))</f>
        <v/>
      </c>
      <c r="G137" s="33"/>
      <c r="H137" s="40" t="str">
        <f aca="false">IF(A137="","",IF(C137="","이름 없음",IF(COUNTIF('직원 명부'!$B$5:$B$54,C137)=0,"명부에 없음",IF(AND(B137&lt;&gt;"",B137&lt;A137),"날짜 확인",IF(AND(F137=0,IFERROR(VLOOKUP(IF(E137="","연차",E137),목록!$C$5:$D$14,2,FALSE()),1)&gt;0),"휴일만 포함","OK")))))</f>
        <v/>
      </c>
    </row>
    <row r="138" customFormat="false" ht="15" hidden="false" customHeight="false" outlineLevel="0" collapsed="false">
      <c r="A138" s="34"/>
      <c r="B138" s="34"/>
      <c r="C138" s="33"/>
      <c r="D138" s="35" t="str">
        <f aca="false">IF(C138="","",IFERROR(INDEX('직원 명부'!$C$5:$C$54,MATCH(C138,'직원 명부'!$B$5:$B$54,0)),""))</f>
        <v/>
      </c>
      <c r="E138" s="33"/>
      <c r="F138" s="43" t="str">
        <f aca="false">IF(OR(A138="",C138=""),"",NETWORKDAYS(A138,IF(B138="",A138,B138),목록!$F$5:$F$44)*IFERROR(VLOOKUP(IF(E138="","연차",E138),목록!$C$5:$D$14,2,FALSE()),1))</f>
        <v/>
      </c>
      <c r="G138" s="33"/>
      <c r="H138" s="40" t="str">
        <f aca="false">IF(A138="","",IF(C138="","이름 없음",IF(COUNTIF('직원 명부'!$B$5:$B$54,C138)=0,"명부에 없음",IF(AND(B138&lt;&gt;"",B138&lt;A138),"날짜 확인",IF(AND(F138=0,IFERROR(VLOOKUP(IF(E138="","연차",E138),목록!$C$5:$D$14,2,FALSE()),1)&gt;0),"휴일만 포함","OK")))))</f>
        <v/>
      </c>
    </row>
    <row r="139" customFormat="false" ht="15" hidden="false" customHeight="false" outlineLevel="0" collapsed="false">
      <c r="A139" s="34"/>
      <c r="B139" s="34"/>
      <c r="C139" s="33"/>
      <c r="D139" s="35" t="str">
        <f aca="false">IF(C139="","",IFERROR(INDEX('직원 명부'!$C$5:$C$54,MATCH(C139,'직원 명부'!$B$5:$B$54,0)),""))</f>
        <v/>
      </c>
      <c r="E139" s="33"/>
      <c r="F139" s="43" t="str">
        <f aca="false">IF(OR(A139="",C139=""),"",NETWORKDAYS(A139,IF(B139="",A139,B139),목록!$F$5:$F$44)*IFERROR(VLOOKUP(IF(E139="","연차",E139),목록!$C$5:$D$14,2,FALSE()),1))</f>
        <v/>
      </c>
      <c r="G139" s="33"/>
      <c r="H139" s="40" t="str">
        <f aca="false">IF(A139="","",IF(C139="","이름 없음",IF(COUNTIF('직원 명부'!$B$5:$B$54,C139)=0,"명부에 없음",IF(AND(B139&lt;&gt;"",B139&lt;A139),"날짜 확인",IF(AND(F139=0,IFERROR(VLOOKUP(IF(E139="","연차",E139),목록!$C$5:$D$14,2,FALSE()),1)&gt;0),"휴일만 포함","OK")))))</f>
        <v/>
      </c>
    </row>
    <row r="140" customFormat="false" ht="15" hidden="false" customHeight="false" outlineLevel="0" collapsed="false">
      <c r="A140" s="34"/>
      <c r="B140" s="34"/>
      <c r="C140" s="33"/>
      <c r="D140" s="35" t="str">
        <f aca="false">IF(C140="","",IFERROR(INDEX('직원 명부'!$C$5:$C$54,MATCH(C140,'직원 명부'!$B$5:$B$54,0)),""))</f>
        <v/>
      </c>
      <c r="E140" s="33"/>
      <c r="F140" s="43" t="str">
        <f aca="false">IF(OR(A140="",C140=""),"",NETWORKDAYS(A140,IF(B140="",A140,B140),목록!$F$5:$F$44)*IFERROR(VLOOKUP(IF(E140="","연차",E140),목록!$C$5:$D$14,2,FALSE()),1))</f>
        <v/>
      </c>
      <c r="G140" s="33"/>
      <c r="H140" s="40" t="str">
        <f aca="false">IF(A140="","",IF(C140="","이름 없음",IF(COUNTIF('직원 명부'!$B$5:$B$54,C140)=0,"명부에 없음",IF(AND(B140&lt;&gt;"",B140&lt;A140),"날짜 확인",IF(AND(F140=0,IFERROR(VLOOKUP(IF(E140="","연차",E140),목록!$C$5:$D$14,2,FALSE()),1)&gt;0),"휴일만 포함","OK")))))</f>
        <v/>
      </c>
    </row>
    <row r="141" customFormat="false" ht="15" hidden="false" customHeight="false" outlineLevel="0" collapsed="false">
      <c r="A141" s="34"/>
      <c r="B141" s="34"/>
      <c r="C141" s="33"/>
      <c r="D141" s="35" t="str">
        <f aca="false">IF(C141="","",IFERROR(INDEX('직원 명부'!$C$5:$C$54,MATCH(C141,'직원 명부'!$B$5:$B$54,0)),""))</f>
        <v/>
      </c>
      <c r="E141" s="33"/>
      <c r="F141" s="43" t="str">
        <f aca="false">IF(OR(A141="",C141=""),"",NETWORKDAYS(A141,IF(B141="",A141,B141),목록!$F$5:$F$44)*IFERROR(VLOOKUP(IF(E141="","연차",E141),목록!$C$5:$D$14,2,FALSE()),1))</f>
        <v/>
      </c>
      <c r="G141" s="33"/>
      <c r="H141" s="40" t="str">
        <f aca="false">IF(A141="","",IF(C141="","이름 없음",IF(COUNTIF('직원 명부'!$B$5:$B$54,C141)=0,"명부에 없음",IF(AND(B141&lt;&gt;"",B141&lt;A141),"날짜 확인",IF(AND(F141=0,IFERROR(VLOOKUP(IF(E141="","연차",E141),목록!$C$5:$D$14,2,FALSE()),1)&gt;0),"휴일만 포함","OK")))))</f>
        <v/>
      </c>
    </row>
    <row r="142" customFormat="false" ht="15" hidden="false" customHeight="false" outlineLevel="0" collapsed="false">
      <c r="A142" s="34"/>
      <c r="B142" s="34"/>
      <c r="C142" s="33"/>
      <c r="D142" s="35" t="str">
        <f aca="false">IF(C142="","",IFERROR(INDEX('직원 명부'!$C$5:$C$54,MATCH(C142,'직원 명부'!$B$5:$B$54,0)),""))</f>
        <v/>
      </c>
      <c r="E142" s="33"/>
      <c r="F142" s="43" t="str">
        <f aca="false">IF(OR(A142="",C142=""),"",NETWORKDAYS(A142,IF(B142="",A142,B142),목록!$F$5:$F$44)*IFERROR(VLOOKUP(IF(E142="","연차",E142),목록!$C$5:$D$14,2,FALSE()),1))</f>
        <v/>
      </c>
      <c r="G142" s="33"/>
      <c r="H142" s="40" t="str">
        <f aca="false">IF(A142="","",IF(C142="","이름 없음",IF(COUNTIF('직원 명부'!$B$5:$B$54,C142)=0,"명부에 없음",IF(AND(B142&lt;&gt;"",B142&lt;A142),"날짜 확인",IF(AND(F142=0,IFERROR(VLOOKUP(IF(E142="","연차",E142),목록!$C$5:$D$14,2,FALSE()),1)&gt;0),"휴일만 포함","OK")))))</f>
        <v/>
      </c>
    </row>
    <row r="143" customFormat="false" ht="15" hidden="false" customHeight="false" outlineLevel="0" collapsed="false">
      <c r="A143" s="34"/>
      <c r="B143" s="34"/>
      <c r="C143" s="33"/>
      <c r="D143" s="35" t="str">
        <f aca="false">IF(C143="","",IFERROR(INDEX('직원 명부'!$C$5:$C$54,MATCH(C143,'직원 명부'!$B$5:$B$54,0)),""))</f>
        <v/>
      </c>
      <c r="E143" s="33"/>
      <c r="F143" s="43" t="str">
        <f aca="false">IF(OR(A143="",C143=""),"",NETWORKDAYS(A143,IF(B143="",A143,B143),목록!$F$5:$F$44)*IFERROR(VLOOKUP(IF(E143="","연차",E143),목록!$C$5:$D$14,2,FALSE()),1))</f>
        <v/>
      </c>
      <c r="G143" s="33"/>
      <c r="H143" s="40" t="str">
        <f aca="false">IF(A143="","",IF(C143="","이름 없음",IF(COUNTIF('직원 명부'!$B$5:$B$54,C143)=0,"명부에 없음",IF(AND(B143&lt;&gt;"",B143&lt;A143),"날짜 확인",IF(AND(F143=0,IFERROR(VLOOKUP(IF(E143="","연차",E143),목록!$C$5:$D$14,2,FALSE()),1)&gt;0),"휴일만 포함","OK")))))</f>
        <v/>
      </c>
    </row>
    <row r="144" customFormat="false" ht="15" hidden="false" customHeight="false" outlineLevel="0" collapsed="false">
      <c r="A144" s="34"/>
      <c r="B144" s="34"/>
      <c r="C144" s="33"/>
      <c r="D144" s="35" t="str">
        <f aca="false">IF(C144="","",IFERROR(INDEX('직원 명부'!$C$5:$C$54,MATCH(C144,'직원 명부'!$B$5:$B$54,0)),""))</f>
        <v/>
      </c>
      <c r="E144" s="33"/>
      <c r="F144" s="43" t="str">
        <f aca="false">IF(OR(A144="",C144=""),"",NETWORKDAYS(A144,IF(B144="",A144,B144),목록!$F$5:$F$44)*IFERROR(VLOOKUP(IF(E144="","연차",E144),목록!$C$5:$D$14,2,FALSE()),1))</f>
        <v/>
      </c>
      <c r="G144" s="33"/>
      <c r="H144" s="40" t="str">
        <f aca="false">IF(A144="","",IF(C144="","이름 없음",IF(COUNTIF('직원 명부'!$B$5:$B$54,C144)=0,"명부에 없음",IF(AND(B144&lt;&gt;"",B144&lt;A144),"날짜 확인",IF(AND(F144=0,IFERROR(VLOOKUP(IF(E144="","연차",E144),목록!$C$5:$D$14,2,FALSE()),1)&gt;0),"휴일만 포함","OK")))))</f>
        <v/>
      </c>
    </row>
    <row r="145" customFormat="false" ht="15" hidden="false" customHeight="false" outlineLevel="0" collapsed="false">
      <c r="A145" s="34"/>
      <c r="B145" s="34"/>
      <c r="C145" s="33"/>
      <c r="D145" s="35" t="str">
        <f aca="false">IF(C145="","",IFERROR(INDEX('직원 명부'!$C$5:$C$54,MATCH(C145,'직원 명부'!$B$5:$B$54,0)),""))</f>
        <v/>
      </c>
      <c r="E145" s="33"/>
      <c r="F145" s="43" t="str">
        <f aca="false">IF(OR(A145="",C145=""),"",NETWORKDAYS(A145,IF(B145="",A145,B145),목록!$F$5:$F$44)*IFERROR(VLOOKUP(IF(E145="","연차",E145),목록!$C$5:$D$14,2,FALSE()),1))</f>
        <v/>
      </c>
      <c r="G145" s="33"/>
      <c r="H145" s="40" t="str">
        <f aca="false">IF(A145="","",IF(C145="","이름 없음",IF(COUNTIF('직원 명부'!$B$5:$B$54,C145)=0,"명부에 없음",IF(AND(B145&lt;&gt;"",B145&lt;A145),"날짜 확인",IF(AND(F145=0,IFERROR(VLOOKUP(IF(E145="","연차",E145),목록!$C$5:$D$14,2,FALSE()),1)&gt;0),"휴일만 포함","OK")))))</f>
        <v/>
      </c>
    </row>
    <row r="146" customFormat="false" ht="15" hidden="false" customHeight="false" outlineLevel="0" collapsed="false">
      <c r="A146" s="34"/>
      <c r="B146" s="34"/>
      <c r="C146" s="33"/>
      <c r="D146" s="35" t="str">
        <f aca="false">IF(C146="","",IFERROR(INDEX('직원 명부'!$C$5:$C$54,MATCH(C146,'직원 명부'!$B$5:$B$54,0)),""))</f>
        <v/>
      </c>
      <c r="E146" s="33"/>
      <c r="F146" s="43" t="str">
        <f aca="false">IF(OR(A146="",C146=""),"",NETWORKDAYS(A146,IF(B146="",A146,B146),목록!$F$5:$F$44)*IFERROR(VLOOKUP(IF(E146="","연차",E146),목록!$C$5:$D$14,2,FALSE()),1))</f>
        <v/>
      </c>
      <c r="G146" s="33"/>
      <c r="H146" s="40" t="str">
        <f aca="false">IF(A146="","",IF(C146="","이름 없음",IF(COUNTIF('직원 명부'!$B$5:$B$54,C146)=0,"명부에 없음",IF(AND(B146&lt;&gt;"",B146&lt;A146),"날짜 확인",IF(AND(F146=0,IFERROR(VLOOKUP(IF(E146="","연차",E146),목록!$C$5:$D$14,2,FALSE()),1)&gt;0),"휴일만 포함","OK")))))</f>
        <v/>
      </c>
    </row>
    <row r="147" customFormat="false" ht="15" hidden="false" customHeight="false" outlineLevel="0" collapsed="false">
      <c r="A147" s="34"/>
      <c r="B147" s="34"/>
      <c r="C147" s="33"/>
      <c r="D147" s="35" t="str">
        <f aca="false">IF(C147="","",IFERROR(INDEX('직원 명부'!$C$5:$C$54,MATCH(C147,'직원 명부'!$B$5:$B$54,0)),""))</f>
        <v/>
      </c>
      <c r="E147" s="33"/>
      <c r="F147" s="43" t="str">
        <f aca="false">IF(OR(A147="",C147=""),"",NETWORKDAYS(A147,IF(B147="",A147,B147),목록!$F$5:$F$44)*IFERROR(VLOOKUP(IF(E147="","연차",E147),목록!$C$5:$D$14,2,FALSE()),1))</f>
        <v/>
      </c>
      <c r="G147" s="33"/>
      <c r="H147" s="40" t="str">
        <f aca="false">IF(A147="","",IF(C147="","이름 없음",IF(COUNTIF('직원 명부'!$B$5:$B$54,C147)=0,"명부에 없음",IF(AND(B147&lt;&gt;"",B147&lt;A147),"날짜 확인",IF(AND(F147=0,IFERROR(VLOOKUP(IF(E147="","연차",E147),목록!$C$5:$D$14,2,FALSE()),1)&gt;0),"휴일만 포함","OK")))))</f>
        <v/>
      </c>
    </row>
    <row r="148" customFormat="false" ht="15" hidden="false" customHeight="false" outlineLevel="0" collapsed="false">
      <c r="A148" s="34"/>
      <c r="B148" s="34"/>
      <c r="C148" s="33"/>
      <c r="D148" s="35" t="str">
        <f aca="false">IF(C148="","",IFERROR(INDEX('직원 명부'!$C$5:$C$54,MATCH(C148,'직원 명부'!$B$5:$B$54,0)),""))</f>
        <v/>
      </c>
      <c r="E148" s="33"/>
      <c r="F148" s="43" t="str">
        <f aca="false">IF(OR(A148="",C148=""),"",NETWORKDAYS(A148,IF(B148="",A148,B148),목록!$F$5:$F$44)*IFERROR(VLOOKUP(IF(E148="","연차",E148),목록!$C$5:$D$14,2,FALSE()),1))</f>
        <v/>
      </c>
      <c r="G148" s="33"/>
      <c r="H148" s="40" t="str">
        <f aca="false">IF(A148="","",IF(C148="","이름 없음",IF(COUNTIF('직원 명부'!$B$5:$B$54,C148)=0,"명부에 없음",IF(AND(B148&lt;&gt;"",B148&lt;A148),"날짜 확인",IF(AND(F148=0,IFERROR(VLOOKUP(IF(E148="","연차",E148),목록!$C$5:$D$14,2,FALSE()),1)&gt;0),"휴일만 포함","OK")))))</f>
        <v/>
      </c>
    </row>
    <row r="149" customFormat="false" ht="15" hidden="false" customHeight="false" outlineLevel="0" collapsed="false">
      <c r="A149" s="34"/>
      <c r="B149" s="34"/>
      <c r="C149" s="33"/>
      <c r="D149" s="35" t="str">
        <f aca="false">IF(C149="","",IFERROR(INDEX('직원 명부'!$C$5:$C$54,MATCH(C149,'직원 명부'!$B$5:$B$54,0)),""))</f>
        <v/>
      </c>
      <c r="E149" s="33"/>
      <c r="F149" s="43" t="str">
        <f aca="false">IF(OR(A149="",C149=""),"",NETWORKDAYS(A149,IF(B149="",A149,B149),목록!$F$5:$F$44)*IFERROR(VLOOKUP(IF(E149="","연차",E149),목록!$C$5:$D$14,2,FALSE()),1))</f>
        <v/>
      </c>
      <c r="G149" s="33"/>
      <c r="H149" s="40" t="str">
        <f aca="false">IF(A149="","",IF(C149="","이름 없음",IF(COUNTIF('직원 명부'!$B$5:$B$54,C149)=0,"명부에 없음",IF(AND(B149&lt;&gt;"",B149&lt;A149),"날짜 확인",IF(AND(F149=0,IFERROR(VLOOKUP(IF(E149="","연차",E149),목록!$C$5:$D$14,2,FALSE()),1)&gt;0),"휴일만 포함","OK")))))</f>
        <v/>
      </c>
    </row>
    <row r="150" customFormat="false" ht="15" hidden="false" customHeight="false" outlineLevel="0" collapsed="false">
      <c r="A150" s="34"/>
      <c r="B150" s="34"/>
      <c r="C150" s="33"/>
      <c r="D150" s="35" t="str">
        <f aca="false">IF(C150="","",IFERROR(INDEX('직원 명부'!$C$5:$C$54,MATCH(C150,'직원 명부'!$B$5:$B$54,0)),""))</f>
        <v/>
      </c>
      <c r="E150" s="33"/>
      <c r="F150" s="43" t="str">
        <f aca="false">IF(OR(A150="",C150=""),"",NETWORKDAYS(A150,IF(B150="",A150,B150),목록!$F$5:$F$44)*IFERROR(VLOOKUP(IF(E150="","연차",E150),목록!$C$5:$D$14,2,FALSE()),1))</f>
        <v/>
      </c>
      <c r="G150" s="33"/>
      <c r="H150" s="40" t="str">
        <f aca="false">IF(A150="","",IF(C150="","이름 없음",IF(COUNTIF('직원 명부'!$B$5:$B$54,C150)=0,"명부에 없음",IF(AND(B150&lt;&gt;"",B150&lt;A150),"날짜 확인",IF(AND(F150=0,IFERROR(VLOOKUP(IF(E150="","연차",E150),목록!$C$5:$D$14,2,FALSE()),1)&gt;0),"휴일만 포함","OK")))))</f>
        <v/>
      </c>
    </row>
    <row r="151" customFormat="false" ht="15" hidden="false" customHeight="false" outlineLevel="0" collapsed="false">
      <c r="A151" s="34"/>
      <c r="B151" s="34"/>
      <c r="C151" s="33"/>
      <c r="D151" s="35" t="str">
        <f aca="false">IF(C151="","",IFERROR(INDEX('직원 명부'!$C$5:$C$54,MATCH(C151,'직원 명부'!$B$5:$B$54,0)),""))</f>
        <v/>
      </c>
      <c r="E151" s="33"/>
      <c r="F151" s="43" t="str">
        <f aca="false">IF(OR(A151="",C151=""),"",NETWORKDAYS(A151,IF(B151="",A151,B151),목록!$F$5:$F$44)*IFERROR(VLOOKUP(IF(E151="","연차",E151),목록!$C$5:$D$14,2,FALSE()),1))</f>
        <v/>
      </c>
      <c r="G151" s="33"/>
      <c r="H151" s="40" t="str">
        <f aca="false">IF(A151="","",IF(C151="","이름 없음",IF(COUNTIF('직원 명부'!$B$5:$B$54,C151)=0,"명부에 없음",IF(AND(B151&lt;&gt;"",B151&lt;A151),"날짜 확인",IF(AND(F151=0,IFERROR(VLOOKUP(IF(E151="","연차",E151),목록!$C$5:$D$14,2,FALSE()),1)&gt;0),"휴일만 포함","OK")))))</f>
        <v/>
      </c>
    </row>
    <row r="152" customFormat="false" ht="15" hidden="false" customHeight="false" outlineLevel="0" collapsed="false">
      <c r="A152" s="34"/>
      <c r="B152" s="34"/>
      <c r="C152" s="33"/>
      <c r="D152" s="35" t="str">
        <f aca="false">IF(C152="","",IFERROR(INDEX('직원 명부'!$C$5:$C$54,MATCH(C152,'직원 명부'!$B$5:$B$54,0)),""))</f>
        <v/>
      </c>
      <c r="E152" s="33"/>
      <c r="F152" s="43" t="str">
        <f aca="false">IF(OR(A152="",C152=""),"",NETWORKDAYS(A152,IF(B152="",A152,B152),목록!$F$5:$F$44)*IFERROR(VLOOKUP(IF(E152="","연차",E152),목록!$C$5:$D$14,2,FALSE()),1))</f>
        <v/>
      </c>
      <c r="G152" s="33"/>
      <c r="H152" s="40" t="str">
        <f aca="false">IF(A152="","",IF(C152="","이름 없음",IF(COUNTIF('직원 명부'!$B$5:$B$54,C152)=0,"명부에 없음",IF(AND(B152&lt;&gt;"",B152&lt;A152),"날짜 확인",IF(AND(F152=0,IFERROR(VLOOKUP(IF(E152="","연차",E152),목록!$C$5:$D$14,2,FALSE()),1)&gt;0),"휴일만 포함","OK")))))</f>
        <v/>
      </c>
    </row>
    <row r="153" customFormat="false" ht="15" hidden="false" customHeight="false" outlineLevel="0" collapsed="false">
      <c r="A153" s="34"/>
      <c r="B153" s="34"/>
      <c r="C153" s="33"/>
      <c r="D153" s="35" t="str">
        <f aca="false">IF(C153="","",IFERROR(INDEX('직원 명부'!$C$5:$C$54,MATCH(C153,'직원 명부'!$B$5:$B$54,0)),""))</f>
        <v/>
      </c>
      <c r="E153" s="33"/>
      <c r="F153" s="43" t="str">
        <f aca="false">IF(OR(A153="",C153=""),"",NETWORKDAYS(A153,IF(B153="",A153,B153),목록!$F$5:$F$44)*IFERROR(VLOOKUP(IF(E153="","연차",E153),목록!$C$5:$D$14,2,FALSE()),1))</f>
        <v/>
      </c>
      <c r="G153" s="33"/>
      <c r="H153" s="40" t="str">
        <f aca="false">IF(A153="","",IF(C153="","이름 없음",IF(COUNTIF('직원 명부'!$B$5:$B$54,C153)=0,"명부에 없음",IF(AND(B153&lt;&gt;"",B153&lt;A153),"날짜 확인",IF(AND(F153=0,IFERROR(VLOOKUP(IF(E153="","연차",E153),목록!$C$5:$D$14,2,FALSE()),1)&gt;0),"휴일만 포함","OK")))))</f>
        <v/>
      </c>
    </row>
    <row r="154" customFormat="false" ht="15" hidden="false" customHeight="false" outlineLevel="0" collapsed="false">
      <c r="A154" s="34"/>
      <c r="B154" s="34"/>
      <c r="C154" s="33"/>
      <c r="D154" s="35" t="str">
        <f aca="false">IF(C154="","",IFERROR(INDEX('직원 명부'!$C$5:$C$54,MATCH(C154,'직원 명부'!$B$5:$B$54,0)),""))</f>
        <v/>
      </c>
      <c r="E154" s="33"/>
      <c r="F154" s="43" t="str">
        <f aca="false">IF(OR(A154="",C154=""),"",NETWORKDAYS(A154,IF(B154="",A154,B154),목록!$F$5:$F$44)*IFERROR(VLOOKUP(IF(E154="","연차",E154),목록!$C$5:$D$14,2,FALSE()),1))</f>
        <v/>
      </c>
      <c r="G154" s="33"/>
      <c r="H154" s="40" t="str">
        <f aca="false">IF(A154="","",IF(C154="","이름 없음",IF(COUNTIF('직원 명부'!$B$5:$B$54,C154)=0,"명부에 없음",IF(AND(B154&lt;&gt;"",B154&lt;A154),"날짜 확인",IF(AND(F154=0,IFERROR(VLOOKUP(IF(E154="","연차",E154),목록!$C$5:$D$14,2,FALSE()),1)&gt;0),"휴일만 포함","OK")))))</f>
        <v/>
      </c>
    </row>
    <row r="155" customFormat="false" ht="15" hidden="false" customHeight="false" outlineLevel="0" collapsed="false">
      <c r="A155" s="34"/>
      <c r="B155" s="34"/>
      <c r="C155" s="33"/>
      <c r="D155" s="35" t="str">
        <f aca="false">IF(C155="","",IFERROR(INDEX('직원 명부'!$C$5:$C$54,MATCH(C155,'직원 명부'!$B$5:$B$54,0)),""))</f>
        <v/>
      </c>
      <c r="E155" s="33"/>
      <c r="F155" s="43" t="str">
        <f aca="false">IF(OR(A155="",C155=""),"",NETWORKDAYS(A155,IF(B155="",A155,B155),목록!$F$5:$F$44)*IFERROR(VLOOKUP(IF(E155="","연차",E155),목록!$C$5:$D$14,2,FALSE()),1))</f>
        <v/>
      </c>
      <c r="G155" s="33"/>
      <c r="H155" s="40" t="str">
        <f aca="false">IF(A155="","",IF(C155="","이름 없음",IF(COUNTIF('직원 명부'!$B$5:$B$54,C155)=0,"명부에 없음",IF(AND(B155&lt;&gt;"",B155&lt;A155),"날짜 확인",IF(AND(F155=0,IFERROR(VLOOKUP(IF(E155="","연차",E155),목록!$C$5:$D$14,2,FALSE()),1)&gt;0),"휴일만 포함","OK")))))</f>
        <v/>
      </c>
    </row>
    <row r="156" customFormat="false" ht="15" hidden="false" customHeight="false" outlineLevel="0" collapsed="false">
      <c r="A156" s="34"/>
      <c r="B156" s="34"/>
      <c r="C156" s="33"/>
      <c r="D156" s="35" t="str">
        <f aca="false">IF(C156="","",IFERROR(INDEX('직원 명부'!$C$5:$C$54,MATCH(C156,'직원 명부'!$B$5:$B$54,0)),""))</f>
        <v/>
      </c>
      <c r="E156" s="33"/>
      <c r="F156" s="43" t="str">
        <f aca="false">IF(OR(A156="",C156=""),"",NETWORKDAYS(A156,IF(B156="",A156,B156),목록!$F$5:$F$44)*IFERROR(VLOOKUP(IF(E156="","연차",E156),목록!$C$5:$D$14,2,FALSE()),1))</f>
        <v/>
      </c>
      <c r="G156" s="33"/>
      <c r="H156" s="40" t="str">
        <f aca="false">IF(A156="","",IF(C156="","이름 없음",IF(COUNTIF('직원 명부'!$B$5:$B$54,C156)=0,"명부에 없음",IF(AND(B156&lt;&gt;"",B156&lt;A156),"날짜 확인",IF(AND(F156=0,IFERROR(VLOOKUP(IF(E156="","연차",E156),목록!$C$5:$D$14,2,FALSE()),1)&gt;0),"휴일만 포함","OK")))))</f>
        <v/>
      </c>
    </row>
    <row r="157" customFormat="false" ht="15" hidden="false" customHeight="false" outlineLevel="0" collapsed="false">
      <c r="A157" s="34"/>
      <c r="B157" s="34"/>
      <c r="C157" s="33"/>
      <c r="D157" s="35" t="str">
        <f aca="false">IF(C157="","",IFERROR(INDEX('직원 명부'!$C$5:$C$54,MATCH(C157,'직원 명부'!$B$5:$B$54,0)),""))</f>
        <v/>
      </c>
      <c r="E157" s="33"/>
      <c r="F157" s="43" t="str">
        <f aca="false">IF(OR(A157="",C157=""),"",NETWORKDAYS(A157,IF(B157="",A157,B157),목록!$F$5:$F$44)*IFERROR(VLOOKUP(IF(E157="","연차",E157),목록!$C$5:$D$14,2,FALSE()),1))</f>
        <v/>
      </c>
      <c r="G157" s="33"/>
      <c r="H157" s="40" t="str">
        <f aca="false">IF(A157="","",IF(C157="","이름 없음",IF(COUNTIF('직원 명부'!$B$5:$B$54,C157)=0,"명부에 없음",IF(AND(B157&lt;&gt;"",B157&lt;A157),"날짜 확인",IF(AND(F157=0,IFERROR(VLOOKUP(IF(E157="","연차",E157),목록!$C$5:$D$14,2,FALSE()),1)&gt;0),"휴일만 포함","OK")))))</f>
        <v/>
      </c>
    </row>
    <row r="158" customFormat="false" ht="15" hidden="false" customHeight="false" outlineLevel="0" collapsed="false">
      <c r="A158" s="34"/>
      <c r="B158" s="34"/>
      <c r="C158" s="33"/>
      <c r="D158" s="35" t="str">
        <f aca="false">IF(C158="","",IFERROR(INDEX('직원 명부'!$C$5:$C$54,MATCH(C158,'직원 명부'!$B$5:$B$54,0)),""))</f>
        <v/>
      </c>
      <c r="E158" s="33"/>
      <c r="F158" s="43" t="str">
        <f aca="false">IF(OR(A158="",C158=""),"",NETWORKDAYS(A158,IF(B158="",A158,B158),목록!$F$5:$F$44)*IFERROR(VLOOKUP(IF(E158="","연차",E158),목록!$C$5:$D$14,2,FALSE()),1))</f>
        <v/>
      </c>
      <c r="G158" s="33"/>
      <c r="H158" s="40" t="str">
        <f aca="false">IF(A158="","",IF(C158="","이름 없음",IF(COUNTIF('직원 명부'!$B$5:$B$54,C158)=0,"명부에 없음",IF(AND(B158&lt;&gt;"",B158&lt;A158),"날짜 확인",IF(AND(F158=0,IFERROR(VLOOKUP(IF(E158="","연차",E158),목록!$C$5:$D$14,2,FALSE()),1)&gt;0),"휴일만 포함","OK")))))</f>
        <v/>
      </c>
    </row>
    <row r="159" customFormat="false" ht="15" hidden="false" customHeight="false" outlineLevel="0" collapsed="false">
      <c r="A159" s="34"/>
      <c r="B159" s="34"/>
      <c r="C159" s="33"/>
      <c r="D159" s="35" t="str">
        <f aca="false">IF(C159="","",IFERROR(INDEX('직원 명부'!$C$5:$C$54,MATCH(C159,'직원 명부'!$B$5:$B$54,0)),""))</f>
        <v/>
      </c>
      <c r="E159" s="33"/>
      <c r="F159" s="43" t="str">
        <f aca="false">IF(OR(A159="",C159=""),"",NETWORKDAYS(A159,IF(B159="",A159,B159),목록!$F$5:$F$44)*IFERROR(VLOOKUP(IF(E159="","연차",E159),목록!$C$5:$D$14,2,FALSE()),1))</f>
        <v/>
      </c>
      <c r="G159" s="33"/>
      <c r="H159" s="40" t="str">
        <f aca="false">IF(A159="","",IF(C159="","이름 없음",IF(COUNTIF('직원 명부'!$B$5:$B$54,C159)=0,"명부에 없음",IF(AND(B159&lt;&gt;"",B159&lt;A159),"날짜 확인",IF(AND(F159=0,IFERROR(VLOOKUP(IF(E159="","연차",E159),목록!$C$5:$D$14,2,FALSE()),1)&gt;0),"휴일만 포함","OK")))))</f>
        <v/>
      </c>
    </row>
    <row r="160" customFormat="false" ht="15" hidden="false" customHeight="false" outlineLevel="0" collapsed="false">
      <c r="A160" s="34"/>
      <c r="B160" s="34"/>
      <c r="C160" s="33"/>
      <c r="D160" s="35" t="str">
        <f aca="false">IF(C160="","",IFERROR(INDEX('직원 명부'!$C$5:$C$54,MATCH(C160,'직원 명부'!$B$5:$B$54,0)),""))</f>
        <v/>
      </c>
      <c r="E160" s="33"/>
      <c r="F160" s="43" t="str">
        <f aca="false">IF(OR(A160="",C160=""),"",NETWORKDAYS(A160,IF(B160="",A160,B160),목록!$F$5:$F$44)*IFERROR(VLOOKUP(IF(E160="","연차",E160),목록!$C$5:$D$14,2,FALSE()),1))</f>
        <v/>
      </c>
      <c r="G160" s="33"/>
      <c r="H160" s="40" t="str">
        <f aca="false">IF(A160="","",IF(C160="","이름 없음",IF(COUNTIF('직원 명부'!$B$5:$B$54,C160)=0,"명부에 없음",IF(AND(B160&lt;&gt;"",B160&lt;A160),"날짜 확인",IF(AND(F160=0,IFERROR(VLOOKUP(IF(E160="","연차",E160),목록!$C$5:$D$14,2,FALSE()),1)&gt;0),"휴일만 포함","OK")))))</f>
        <v/>
      </c>
    </row>
    <row r="161" customFormat="false" ht="15" hidden="false" customHeight="false" outlineLevel="0" collapsed="false">
      <c r="A161" s="34"/>
      <c r="B161" s="34"/>
      <c r="C161" s="33"/>
      <c r="D161" s="35" t="str">
        <f aca="false">IF(C161="","",IFERROR(INDEX('직원 명부'!$C$5:$C$54,MATCH(C161,'직원 명부'!$B$5:$B$54,0)),""))</f>
        <v/>
      </c>
      <c r="E161" s="33"/>
      <c r="F161" s="43" t="str">
        <f aca="false">IF(OR(A161="",C161=""),"",NETWORKDAYS(A161,IF(B161="",A161,B161),목록!$F$5:$F$44)*IFERROR(VLOOKUP(IF(E161="","연차",E161),목록!$C$5:$D$14,2,FALSE()),1))</f>
        <v/>
      </c>
      <c r="G161" s="33"/>
      <c r="H161" s="40" t="str">
        <f aca="false">IF(A161="","",IF(C161="","이름 없음",IF(COUNTIF('직원 명부'!$B$5:$B$54,C161)=0,"명부에 없음",IF(AND(B161&lt;&gt;"",B161&lt;A161),"날짜 확인",IF(AND(F161=0,IFERROR(VLOOKUP(IF(E161="","연차",E161),목록!$C$5:$D$14,2,FALSE()),1)&gt;0),"휴일만 포함","OK")))))</f>
        <v/>
      </c>
    </row>
    <row r="162" customFormat="false" ht="15" hidden="false" customHeight="false" outlineLevel="0" collapsed="false">
      <c r="A162" s="34"/>
      <c r="B162" s="34"/>
      <c r="C162" s="33"/>
      <c r="D162" s="35" t="str">
        <f aca="false">IF(C162="","",IFERROR(INDEX('직원 명부'!$C$5:$C$54,MATCH(C162,'직원 명부'!$B$5:$B$54,0)),""))</f>
        <v/>
      </c>
      <c r="E162" s="33"/>
      <c r="F162" s="43" t="str">
        <f aca="false">IF(OR(A162="",C162=""),"",NETWORKDAYS(A162,IF(B162="",A162,B162),목록!$F$5:$F$44)*IFERROR(VLOOKUP(IF(E162="","연차",E162),목록!$C$5:$D$14,2,FALSE()),1))</f>
        <v/>
      </c>
      <c r="G162" s="33"/>
      <c r="H162" s="40" t="str">
        <f aca="false">IF(A162="","",IF(C162="","이름 없음",IF(COUNTIF('직원 명부'!$B$5:$B$54,C162)=0,"명부에 없음",IF(AND(B162&lt;&gt;"",B162&lt;A162),"날짜 확인",IF(AND(F162=0,IFERROR(VLOOKUP(IF(E162="","연차",E162),목록!$C$5:$D$14,2,FALSE()),1)&gt;0),"휴일만 포함","OK")))))</f>
        <v/>
      </c>
    </row>
    <row r="163" customFormat="false" ht="15" hidden="false" customHeight="false" outlineLevel="0" collapsed="false">
      <c r="A163" s="34"/>
      <c r="B163" s="34"/>
      <c r="C163" s="33"/>
      <c r="D163" s="35" t="str">
        <f aca="false">IF(C163="","",IFERROR(INDEX('직원 명부'!$C$5:$C$54,MATCH(C163,'직원 명부'!$B$5:$B$54,0)),""))</f>
        <v/>
      </c>
      <c r="E163" s="33"/>
      <c r="F163" s="43" t="str">
        <f aca="false">IF(OR(A163="",C163=""),"",NETWORKDAYS(A163,IF(B163="",A163,B163),목록!$F$5:$F$44)*IFERROR(VLOOKUP(IF(E163="","연차",E163),목록!$C$5:$D$14,2,FALSE()),1))</f>
        <v/>
      </c>
      <c r="G163" s="33"/>
      <c r="H163" s="40" t="str">
        <f aca="false">IF(A163="","",IF(C163="","이름 없음",IF(COUNTIF('직원 명부'!$B$5:$B$54,C163)=0,"명부에 없음",IF(AND(B163&lt;&gt;"",B163&lt;A163),"날짜 확인",IF(AND(F163=0,IFERROR(VLOOKUP(IF(E163="","연차",E163),목록!$C$5:$D$14,2,FALSE()),1)&gt;0),"휴일만 포함","OK")))))</f>
        <v/>
      </c>
    </row>
    <row r="164" customFormat="false" ht="15" hidden="false" customHeight="false" outlineLevel="0" collapsed="false">
      <c r="A164" s="34"/>
      <c r="B164" s="34"/>
      <c r="C164" s="33"/>
      <c r="D164" s="35" t="str">
        <f aca="false">IF(C164="","",IFERROR(INDEX('직원 명부'!$C$5:$C$54,MATCH(C164,'직원 명부'!$B$5:$B$54,0)),""))</f>
        <v/>
      </c>
      <c r="E164" s="33"/>
      <c r="F164" s="43" t="str">
        <f aca="false">IF(OR(A164="",C164=""),"",NETWORKDAYS(A164,IF(B164="",A164,B164),목록!$F$5:$F$44)*IFERROR(VLOOKUP(IF(E164="","연차",E164),목록!$C$5:$D$14,2,FALSE()),1))</f>
        <v/>
      </c>
      <c r="G164" s="33"/>
      <c r="H164" s="40" t="str">
        <f aca="false">IF(A164="","",IF(C164="","이름 없음",IF(COUNTIF('직원 명부'!$B$5:$B$54,C164)=0,"명부에 없음",IF(AND(B164&lt;&gt;"",B164&lt;A164),"날짜 확인",IF(AND(F164=0,IFERROR(VLOOKUP(IF(E164="","연차",E164),목록!$C$5:$D$14,2,FALSE()),1)&gt;0),"휴일만 포함","OK")))))</f>
        <v/>
      </c>
    </row>
    <row r="165" customFormat="false" ht="15" hidden="false" customHeight="false" outlineLevel="0" collapsed="false">
      <c r="A165" s="34"/>
      <c r="B165" s="34"/>
      <c r="C165" s="33"/>
      <c r="D165" s="35" t="str">
        <f aca="false">IF(C165="","",IFERROR(INDEX('직원 명부'!$C$5:$C$54,MATCH(C165,'직원 명부'!$B$5:$B$54,0)),""))</f>
        <v/>
      </c>
      <c r="E165" s="33"/>
      <c r="F165" s="43" t="str">
        <f aca="false">IF(OR(A165="",C165=""),"",NETWORKDAYS(A165,IF(B165="",A165,B165),목록!$F$5:$F$44)*IFERROR(VLOOKUP(IF(E165="","연차",E165),목록!$C$5:$D$14,2,FALSE()),1))</f>
        <v/>
      </c>
      <c r="G165" s="33"/>
      <c r="H165" s="40" t="str">
        <f aca="false">IF(A165="","",IF(C165="","이름 없음",IF(COUNTIF('직원 명부'!$B$5:$B$54,C165)=0,"명부에 없음",IF(AND(B165&lt;&gt;"",B165&lt;A165),"날짜 확인",IF(AND(F165=0,IFERROR(VLOOKUP(IF(E165="","연차",E165),목록!$C$5:$D$14,2,FALSE()),1)&gt;0),"휴일만 포함","OK")))))</f>
        <v/>
      </c>
    </row>
    <row r="166" customFormat="false" ht="15" hidden="false" customHeight="false" outlineLevel="0" collapsed="false">
      <c r="A166" s="34"/>
      <c r="B166" s="34"/>
      <c r="C166" s="33"/>
      <c r="D166" s="35" t="str">
        <f aca="false">IF(C166="","",IFERROR(INDEX('직원 명부'!$C$5:$C$54,MATCH(C166,'직원 명부'!$B$5:$B$54,0)),""))</f>
        <v/>
      </c>
      <c r="E166" s="33"/>
      <c r="F166" s="43" t="str">
        <f aca="false">IF(OR(A166="",C166=""),"",NETWORKDAYS(A166,IF(B166="",A166,B166),목록!$F$5:$F$44)*IFERROR(VLOOKUP(IF(E166="","연차",E166),목록!$C$5:$D$14,2,FALSE()),1))</f>
        <v/>
      </c>
      <c r="G166" s="33"/>
      <c r="H166" s="40" t="str">
        <f aca="false">IF(A166="","",IF(C166="","이름 없음",IF(COUNTIF('직원 명부'!$B$5:$B$54,C166)=0,"명부에 없음",IF(AND(B166&lt;&gt;"",B166&lt;A166),"날짜 확인",IF(AND(F166=0,IFERROR(VLOOKUP(IF(E166="","연차",E166),목록!$C$5:$D$14,2,FALSE()),1)&gt;0),"휴일만 포함","OK")))))</f>
        <v/>
      </c>
    </row>
    <row r="167" customFormat="false" ht="15" hidden="false" customHeight="false" outlineLevel="0" collapsed="false">
      <c r="A167" s="34"/>
      <c r="B167" s="34"/>
      <c r="C167" s="33"/>
      <c r="D167" s="35" t="str">
        <f aca="false">IF(C167="","",IFERROR(INDEX('직원 명부'!$C$5:$C$54,MATCH(C167,'직원 명부'!$B$5:$B$54,0)),""))</f>
        <v/>
      </c>
      <c r="E167" s="33"/>
      <c r="F167" s="43" t="str">
        <f aca="false">IF(OR(A167="",C167=""),"",NETWORKDAYS(A167,IF(B167="",A167,B167),목록!$F$5:$F$44)*IFERROR(VLOOKUP(IF(E167="","연차",E167),목록!$C$5:$D$14,2,FALSE()),1))</f>
        <v/>
      </c>
      <c r="G167" s="33"/>
      <c r="H167" s="40" t="str">
        <f aca="false">IF(A167="","",IF(C167="","이름 없음",IF(COUNTIF('직원 명부'!$B$5:$B$54,C167)=0,"명부에 없음",IF(AND(B167&lt;&gt;"",B167&lt;A167),"날짜 확인",IF(AND(F167=0,IFERROR(VLOOKUP(IF(E167="","연차",E167),목록!$C$5:$D$14,2,FALSE()),1)&gt;0),"휴일만 포함","OK")))))</f>
        <v/>
      </c>
    </row>
    <row r="168" customFormat="false" ht="15" hidden="false" customHeight="false" outlineLevel="0" collapsed="false">
      <c r="A168" s="34"/>
      <c r="B168" s="34"/>
      <c r="C168" s="33"/>
      <c r="D168" s="35" t="str">
        <f aca="false">IF(C168="","",IFERROR(INDEX('직원 명부'!$C$5:$C$54,MATCH(C168,'직원 명부'!$B$5:$B$54,0)),""))</f>
        <v/>
      </c>
      <c r="E168" s="33"/>
      <c r="F168" s="43" t="str">
        <f aca="false">IF(OR(A168="",C168=""),"",NETWORKDAYS(A168,IF(B168="",A168,B168),목록!$F$5:$F$44)*IFERROR(VLOOKUP(IF(E168="","연차",E168),목록!$C$5:$D$14,2,FALSE()),1))</f>
        <v/>
      </c>
      <c r="G168" s="33"/>
      <c r="H168" s="40" t="str">
        <f aca="false">IF(A168="","",IF(C168="","이름 없음",IF(COUNTIF('직원 명부'!$B$5:$B$54,C168)=0,"명부에 없음",IF(AND(B168&lt;&gt;"",B168&lt;A168),"날짜 확인",IF(AND(F168=0,IFERROR(VLOOKUP(IF(E168="","연차",E168),목록!$C$5:$D$14,2,FALSE()),1)&gt;0),"휴일만 포함","OK")))))</f>
        <v/>
      </c>
    </row>
    <row r="169" customFormat="false" ht="15" hidden="false" customHeight="false" outlineLevel="0" collapsed="false">
      <c r="A169" s="34"/>
      <c r="B169" s="34"/>
      <c r="C169" s="33"/>
      <c r="D169" s="35" t="str">
        <f aca="false">IF(C169="","",IFERROR(INDEX('직원 명부'!$C$5:$C$54,MATCH(C169,'직원 명부'!$B$5:$B$54,0)),""))</f>
        <v/>
      </c>
      <c r="E169" s="33"/>
      <c r="F169" s="43" t="str">
        <f aca="false">IF(OR(A169="",C169=""),"",NETWORKDAYS(A169,IF(B169="",A169,B169),목록!$F$5:$F$44)*IFERROR(VLOOKUP(IF(E169="","연차",E169),목록!$C$5:$D$14,2,FALSE()),1))</f>
        <v/>
      </c>
      <c r="G169" s="33"/>
      <c r="H169" s="40" t="str">
        <f aca="false">IF(A169="","",IF(C169="","이름 없음",IF(COUNTIF('직원 명부'!$B$5:$B$54,C169)=0,"명부에 없음",IF(AND(B169&lt;&gt;"",B169&lt;A169),"날짜 확인",IF(AND(F169=0,IFERROR(VLOOKUP(IF(E169="","연차",E169),목록!$C$5:$D$14,2,FALSE()),1)&gt;0),"휴일만 포함","OK")))))</f>
        <v/>
      </c>
    </row>
    <row r="170" customFormat="false" ht="15" hidden="false" customHeight="false" outlineLevel="0" collapsed="false">
      <c r="A170" s="34"/>
      <c r="B170" s="34"/>
      <c r="C170" s="33"/>
      <c r="D170" s="35" t="str">
        <f aca="false">IF(C170="","",IFERROR(INDEX('직원 명부'!$C$5:$C$54,MATCH(C170,'직원 명부'!$B$5:$B$54,0)),""))</f>
        <v/>
      </c>
      <c r="E170" s="33"/>
      <c r="F170" s="43" t="str">
        <f aca="false">IF(OR(A170="",C170=""),"",NETWORKDAYS(A170,IF(B170="",A170,B170),목록!$F$5:$F$44)*IFERROR(VLOOKUP(IF(E170="","연차",E170),목록!$C$5:$D$14,2,FALSE()),1))</f>
        <v/>
      </c>
      <c r="G170" s="33"/>
      <c r="H170" s="40" t="str">
        <f aca="false">IF(A170="","",IF(C170="","이름 없음",IF(COUNTIF('직원 명부'!$B$5:$B$54,C170)=0,"명부에 없음",IF(AND(B170&lt;&gt;"",B170&lt;A170),"날짜 확인",IF(AND(F170=0,IFERROR(VLOOKUP(IF(E170="","연차",E170),목록!$C$5:$D$14,2,FALSE()),1)&gt;0),"휴일만 포함","OK")))))</f>
        <v/>
      </c>
    </row>
    <row r="171" customFormat="false" ht="15" hidden="false" customHeight="false" outlineLevel="0" collapsed="false">
      <c r="A171" s="34"/>
      <c r="B171" s="34"/>
      <c r="C171" s="33"/>
      <c r="D171" s="35" t="str">
        <f aca="false">IF(C171="","",IFERROR(INDEX('직원 명부'!$C$5:$C$54,MATCH(C171,'직원 명부'!$B$5:$B$54,0)),""))</f>
        <v/>
      </c>
      <c r="E171" s="33"/>
      <c r="F171" s="43" t="str">
        <f aca="false">IF(OR(A171="",C171=""),"",NETWORKDAYS(A171,IF(B171="",A171,B171),목록!$F$5:$F$44)*IFERROR(VLOOKUP(IF(E171="","연차",E171),목록!$C$5:$D$14,2,FALSE()),1))</f>
        <v/>
      </c>
      <c r="G171" s="33"/>
      <c r="H171" s="40" t="str">
        <f aca="false">IF(A171="","",IF(C171="","이름 없음",IF(COUNTIF('직원 명부'!$B$5:$B$54,C171)=0,"명부에 없음",IF(AND(B171&lt;&gt;"",B171&lt;A171),"날짜 확인",IF(AND(F171=0,IFERROR(VLOOKUP(IF(E171="","연차",E171),목록!$C$5:$D$14,2,FALSE()),1)&gt;0),"휴일만 포함","OK")))))</f>
        <v/>
      </c>
    </row>
    <row r="172" customFormat="false" ht="15" hidden="false" customHeight="false" outlineLevel="0" collapsed="false">
      <c r="A172" s="34"/>
      <c r="B172" s="34"/>
      <c r="C172" s="33"/>
      <c r="D172" s="35" t="str">
        <f aca="false">IF(C172="","",IFERROR(INDEX('직원 명부'!$C$5:$C$54,MATCH(C172,'직원 명부'!$B$5:$B$54,0)),""))</f>
        <v/>
      </c>
      <c r="E172" s="33"/>
      <c r="F172" s="43" t="str">
        <f aca="false">IF(OR(A172="",C172=""),"",NETWORKDAYS(A172,IF(B172="",A172,B172),목록!$F$5:$F$44)*IFERROR(VLOOKUP(IF(E172="","연차",E172),목록!$C$5:$D$14,2,FALSE()),1))</f>
        <v/>
      </c>
      <c r="G172" s="33"/>
      <c r="H172" s="40" t="str">
        <f aca="false">IF(A172="","",IF(C172="","이름 없음",IF(COUNTIF('직원 명부'!$B$5:$B$54,C172)=0,"명부에 없음",IF(AND(B172&lt;&gt;"",B172&lt;A172),"날짜 확인",IF(AND(F172=0,IFERROR(VLOOKUP(IF(E172="","연차",E172),목록!$C$5:$D$14,2,FALSE()),1)&gt;0),"휴일만 포함","OK")))))</f>
        <v/>
      </c>
    </row>
    <row r="173" customFormat="false" ht="15" hidden="false" customHeight="false" outlineLevel="0" collapsed="false">
      <c r="A173" s="34"/>
      <c r="B173" s="34"/>
      <c r="C173" s="33"/>
      <c r="D173" s="35" t="str">
        <f aca="false">IF(C173="","",IFERROR(INDEX('직원 명부'!$C$5:$C$54,MATCH(C173,'직원 명부'!$B$5:$B$54,0)),""))</f>
        <v/>
      </c>
      <c r="E173" s="33"/>
      <c r="F173" s="43" t="str">
        <f aca="false">IF(OR(A173="",C173=""),"",NETWORKDAYS(A173,IF(B173="",A173,B173),목록!$F$5:$F$44)*IFERROR(VLOOKUP(IF(E173="","연차",E173),목록!$C$5:$D$14,2,FALSE()),1))</f>
        <v/>
      </c>
      <c r="G173" s="33"/>
      <c r="H173" s="40" t="str">
        <f aca="false">IF(A173="","",IF(C173="","이름 없음",IF(COUNTIF('직원 명부'!$B$5:$B$54,C173)=0,"명부에 없음",IF(AND(B173&lt;&gt;"",B173&lt;A173),"날짜 확인",IF(AND(F173=0,IFERROR(VLOOKUP(IF(E173="","연차",E173),목록!$C$5:$D$14,2,FALSE()),1)&gt;0),"휴일만 포함","OK")))))</f>
        <v/>
      </c>
    </row>
    <row r="174" customFormat="false" ht="15" hidden="false" customHeight="false" outlineLevel="0" collapsed="false">
      <c r="A174" s="34"/>
      <c r="B174" s="34"/>
      <c r="C174" s="33"/>
      <c r="D174" s="35" t="str">
        <f aca="false">IF(C174="","",IFERROR(INDEX('직원 명부'!$C$5:$C$54,MATCH(C174,'직원 명부'!$B$5:$B$54,0)),""))</f>
        <v/>
      </c>
      <c r="E174" s="33"/>
      <c r="F174" s="43" t="str">
        <f aca="false">IF(OR(A174="",C174=""),"",NETWORKDAYS(A174,IF(B174="",A174,B174),목록!$F$5:$F$44)*IFERROR(VLOOKUP(IF(E174="","연차",E174),목록!$C$5:$D$14,2,FALSE()),1))</f>
        <v/>
      </c>
      <c r="G174" s="33"/>
      <c r="H174" s="40" t="str">
        <f aca="false">IF(A174="","",IF(C174="","이름 없음",IF(COUNTIF('직원 명부'!$B$5:$B$54,C174)=0,"명부에 없음",IF(AND(B174&lt;&gt;"",B174&lt;A174),"날짜 확인",IF(AND(F174=0,IFERROR(VLOOKUP(IF(E174="","연차",E174),목록!$C$5:$D$14,2,FALSE()),1)&gt;0),"휴일만 포함","OK")))))</f>
        <v/>
      </c>
    </row>
    <row r="175" customFormat="false" ht="15" hidden="false" customHeight="false" outlineLevel="0" collapsed="false">
      <c r="A175" s="34"/>
      <c r="B175" s="34"/>
      <c r="C175" s="33"/>
      <c r="D175" s="35" t="str">
        <f aca="false">IF(C175="","",IFERROR(INDEX('직원 명부'!$C$5:$C$54,MATCH(C175,'직원 명부'!$B$5:$B$54,0)),""))</f>
        <v/>
      </c>
      <c r="E175" s="33"/>
      <c r="F175" s="43" t="str">
        <f aca="false">IF(OR(A175="",C175=""),"",NETWORKDAYS(A175,IF(B175="",A175,B175),목록!$F$5:$F$44)*IFERROR(VLOOKUP(IF(E175="","연차",E175),목록!$C$5:$D$14,2,FALSE()),1))</f>
        <v/>
      </c>
      <c r="G175" s="33"/>
      <c r="H175" s="40" t="str">
        <f aca="false">IF(A175="","",IF(C175="","이름 없음",IF(COUNTIF('직원 명부'!$B$5:$B$54,C175)=0,"명부에 없음",IF(AND(B175&lt;&gt;"",B175&lt;A175),"날짜 확인",IF(AND(F175=0,IFERROR(VLOOKUP(IF(E175="","연차",E175),목록!$C$5:$D$14,2,FALSE()),1)&gt;0),"휴일만 포함","OK")))))</f>
        <v/>
      </c>
    </row>
    <row r="176" customFormat="false" ht="15" hidden="false" customHeight="false" outlineLevel="0" collapsed="false">
      <c r="A176" s="34"/>
      <c r="B176" s="34"/>
      <c r="C176" s="33"/>
      <c r="D176" s="35" t="str">
        <f aca="false">IF(C176="","",IFERROR(INDEX('직원 명부'!$C$5:$C$54,MATCH(C176,'직원 명부'!$B$5:$B$54,0)),""))</f>
        <v/>
      </c>
      <c r="E176" s="33"/>
      <c r="F176" s="43" t="str">
        <f aca="false">IF(OR(A176="",C176=""),"",NETWORKDAYS(A176,IF(B176="",A176,B176),목록!$F$5:$F$44)*IFERROR(VLOOKUP(IF(E176="","연차",E176),목록!$C$5:$D$14,2,FALSE()),1))</f>
        <v/>
      </c>
      <c r="G176" s="33"/>
      <c r="H176" s="40" t="str">
        <f aca="false">IF(A176="","",IF(C176="","이름 없음",IF(COUNTIF('직원 명부'!$B$5:$B$54,C176)=0,"명부에 없음",IF(AND(B176&lt;&gt;"",B176&lt;A176),"날짜 확인",IF(AND(F176=0,IFERROR(VLOOKUP(IF(E176="","연차",E176),목록!$C$5:$D$14,2,FALSE()),1)&gt;0),"휴일만 포함","OK")))))</f>
        <v/>
      </c>
    </row>
    <row r="177" customFormat="false" ht="15" hidden="false" customHeight="false" outlineLevel="0" collapsed="false">
      <c r="A177" s="34"/>
      <c r="B177" s="34"/>
      <c r="C177" s="33"/>
      <c r="D177" s="35" t="str">
        <f aca="false">IF(C177="","",IFERROR(INDEX('직원 명부'!$C$5:$C$54,MATCH(C177,'직원 명부'!$B$5:$B$54,0)),""))</f>
        <v/>
      </c>
      <c r="E177" s="33"/>
      <c r="F177" s="43" t="str">
        <f aca="false">IF(OR(A177="",C177=""),"",NETWORKDAYS(A177,IF(B177="",A177,B177),목록!$F$5:$F$44)*IFERROR(VLOOKUP(IF(E177="","연차",E177),목록!$C$5:$D$14,2,FALSE()),1))</f>
        <v/>
      </c>
      <c r="G177" s="33"/>
      <c r="H177" s="40" t="str">
        <f aca="false">IF(A177="","",IF(C177="","이름 없음",IF(COUNTIF('직원 명부'!$B$5:$B$54,C177)=0,"명부에 없음",IF(AND(B177&lt;&gt;"",B177&lt;A177),"날짜 확인",IF(AND(F177=0,IFERROR(VLOOKUP(IF(E177="","연차",E177),목록!$C$5:$D$14,2,FALSE()),1)&gt;0),"휴일만 포함","OK")))))</f>
        <v/>
      </c>
    </row>
    <row r="178" customFormat="false" ht="15" hidden="false" customHeight="false" outlineLevel="0" collapsed="false">
      <c r="A178" s="34"/>
      <c r="B178" s="34"/>
      <c r="C178" s="33"/>
      <c r="D178" s="35" t="str">
        <f aca="false">IF(C178="","",IFERROR(INDEX('직원 명부'!$C$5:$C$54,MATCH(C178,'직원 명부'!$B$5:$B$54,0)),""))</f>
        <v/>
      </c>
      <c r="E178" s="33"/>
      <c r="F178" s="43" t="str">
        <f aca="false">IF(OR(A178="",C178=""),"",NETWORKDAYS(A178,IF(B178="",A178,B178),목록!$F$5:$F$44)*IFERROR(VLOOKUP(IF(E178="","연차",E178),목록!$C$5:$D$14,2,FALSE()),1))</f>
        <v/>
      </c>
      <c r="G178" s="33"/>
      <c r="H178" s="40" t="str">
        <f aca="false">IF(A178="","",IF(C178="","이름 없음",IF(COUNTIF('직원 명부'!$B$5:$B$54,C178)=0,"명부에 없음",IF(AND(B178&lt;&gt;"",B178&lt;A178),"날짜 확인",IF(AND(F178=0,IFERROR(VLOOKUP(IF(E178="","연차",E178),목록!$C$5:$D$14,2,FALSE()),1)&gt;0),"휴일만 포함","OK")))))</f>
        <v/>
      </c>
    </row>
    <row r="179" customFormat="false" ht="15" hidden="false" customHeight="false" outlineLevel="0" collapsed="false">
      <c r="A179" s="34"/>
      <c r="B179" s="34"/>
      <c r="C179" s="33"/>
      <c r="D179" s="35" t="str">
        <f aca="false">IF(C179="","",IFERROR(INDEX('직원 명부'!$C$5:$C$54,MATCH(C179,'직원 명부'!$B$5:$B$54,0)),""))</f>
        <v/>
      </c>
      <c r="E179" s="33"/>
      <c r="F179" s="43" t="str">
        <f aca="false">IF(OR(A179="",C179=""),"",NETWORKDAYS(A179,IF(B179="",A179,B179),목록!$F$5:$F$44)*IFERROR(VLOOKUP(IF(E179="","연차",E179),목록!$C$5:$D$14,2,FALSE()),1))</f>
        <v/>
      </c>
      <c r="G179" s="33"/>
      <c r="H179" s="40" t="str">
        <f aca="false">IF(A179="","",IF(C179="","이름 없음",IF(COUNTIF('직원 명부'!$B$5:$B$54,C179)=0,"명부에 없음",IF(AND(B179&lt;&gt;"",B179&lt;A179),"날짜 확인",IF(AND(F179=0,IFERROR(VLOOKUP(IF(E179="","연차",E179),목록!$C$5:$D$14,2,FALSE()),1)&gt;0),"휴일만 포함","OK")))))</f>
        <v/>
      </c>
    </row>
    <row r="180" customFormat="false" ht="15" hidden="false" customHeight="false" outlineLevel="0" collapsed="false">
      <c r="A180" s="34"/>
      <c r="B180" s="34"/>
      <c r="C180" s="33"/>
      <c r="D180" s="35" t="str">
        <f aca="false">IF(C180="","",IFERROR(INDEX('직원 명부'!$C$5:$C$54,MATCH(C180,'직원 명부'!$B$5:$B$54,0)),""))</f>
        <v/>
      </c>
      <c r="E180" s="33"/>
      <c r="F180" s="43" t="str">
        <f aca="false">IF(OR(A180="",C180=""),"",NETWORKDAYS(A180,IF(B180="",A180,B180),목록!$F$5:$F$44)*IFERROR(VLOOKUP(IF(E180="","연차",E180),목록!$C$5:$D$14,2,FALSE()),1))</f>
        <v/>
      </c>
      <c r="G180" s="33"/>
      <c r="H180" s="40" t="str">
        <f aca="false">IF(A180="","",IF(C180="","이름 없음",IF(COUNTIF('직원 명부'!$B$5:$B$54,C180)=0,"명부에 없음",IF(AND(B180&lt;&gt;"",B180&lt;A180),"날짜 확인",IF(AND(F180=0,IFERROR(VLOOKUP(IF(E180="","연차",E180),목록!$C$5:$D$14,2,FALSE()),1)&gt;0),"휴일만 포함","OK")))))</f>
        <v/>
      </c>
    </row>
    <row r="181" customFormat="false" ht="15" hidden="false" customHeight="false" outlineLevel="0" collapsed="false">
      <c r="A181" s="34"/>
      <c r="B181" s="34"/>
      <c r="C181" s="33"/>
      <c r="D181" s="35" t="str">
        <f aca="false">IF(C181="","",IFERROR(INDEX('직원 명부'!$C$5:$C$54,MATCH(C181,'직원 명부'!$B$5:$B$54,0)),""))</f>
        <v/>
      </c>
      <c r="E181" s="33"/>
      <c r="F181" s="43" t="str">
        <f aca="false">IF(OR(A181="",C181=""),"",NETWORKDAYS(A181,IF(B181="",A181,B181),목록!$F$5:$F$44)*IFERROR(VLOOKUP(IF(E181="","연차",E181),목록!$C$5:$D$14,2,FALSE()),1))</f>
        <v/>
      </c>
      <c r="G181" s="33"/>
      <c r="H181" s="40" t="str">
        <f aca="false">IF(A181="","",IF(C181="","이름 없음",IF(COUNTIF('직원 명부'!$B$5:$B$54,C181)=0,"명부에 없음",IF(AND(B181&lt;&gt;"",B181&lt;A181),"날짜 확인",IF(AND(F181=0,IFERROR(VLOOKUP(IF(E181="","연차",E181),목록!$C$5:$D$14,2,FALSE()),1)&gt;0),"휴일만 포함","OK")))))</f>
        <v/>
      </c>
    </row>
    <row r="182" customFormat="false" ht="15" hidden="false" customHeight="false" outlineLevel="0" collapsed="false">
      <c r="A182" s="34"/>
      <c r="B182" s="34"/>
      <c r="C182" s="33"/>
      <c r="D182" s="35" t="str">
        <f aca="false">IF(C182="","",IFERROR(INDEX('직원 명부'!$C$5:$C$54,MATCH(C182,'직원 명부'!$B$5:$B$54,0)),""))</f>
        <v/>
      </c>
      <c r="E182" s="33"/>
      <c r="F182" s="43" t="str">
        <f aca="false">IF(OR(A182="",C182=""),"",NETWORKDAYS(A182,IF(B182="",A182,B182),목록!$F$5:$F$44)*IFERROR(VLOOKUP(IF(E182="","연차",E182),목록!$C$5:$D$14,2,FALSE()),1))</f>
        <v/>
      </c>
      <c r="G182" s="33"/>
      <c r="H182" s="40" t="str">
        <f aca="false">IF(A182="","",IF(C182="","이름 없음",IF(COUNTIF('직원 명부'!$B$5:$B$54,C182)=0,"명부에 없음",IF(AND(B182&lt;&gt;"",B182&lt;A182),"날짜 확인",IF(AND(F182=0,IFERROR(VLOOKUP(IF(E182="","연차",E182),목록!$C$5:$D$14,2,FALSE()),1)&gt;0),"휴일만 포함","OK")))))</f>
        <v/>
      </c>
    </row>
    <row r="183" customFormat="false" ht="15" hidden="false" customHeight="false" outlineLevel="0" collapsed="false">
      <c r="A183" s="34"/>
      <c r="B183" s="34"/>
      <c r="C183" s="33"/>
      <c r="D183" s="35" t="str">
        <f aca="false">IF(C183="","",IFERROR(INDEX('직원 명부'!$C$5:$C$54,MATCH(C183,'직원 명부'!$B$5:$B$54,0)),""))</f>
        <v/>
      </c>
      <c r="E183" s="33"/>
      <c r="F183" s="43" t="str">
        <f aca="false">IF(OR(A183="",C183=""),"",NETWORKDAYS(A183,IF(B183="",A183,B183),목록!$F$5:$F$44)*IFERROR(VLOOKUP(IF(E183="","연차",E183),목록!$C$5:$D$14,2,FALSE()),1))</f>
        <v/>
      </c>
      <c r="G183" s="33"/>
      <c r="H183" s="40" t="str">
        <f aca="false">IF(A183="","",IF(C183="","이름 없음",IF(COUNTIF('직원 명부'!$B$5:$B$54,C183)=0,"명부에 없음",IF(AND(B183&lt;&gt;"",B183&lt;A183),"날짜 확인",IF(AND(F183=0,IFERROR(VLOOKUP(IF(E183="","연차",E183),목록!$C$5:$D$14,2,FALSE()),1)&gt;0),"휴일만 포함","OK")))))</f>
        <v/>
      </c>
    </row>
    <row r="184" customFormat="false" ht="15" hidden="false" customHeight="false" outlineLevel="0" collapsed="false">
      <c r="A184" s="34"/>
      <c r="B184" s="34"/>
      <c r="C184" s="33"/>
      <c r="D184" s="35" t="str">
        <f aca="false">IF(C184="","",IFERROR(INDEX('직원 명부'!$C$5:$C$54,MATCH(C184,'직원 명부'!$B$5:$B$54,0)),""))</f>
        <v/>
      </c>
      <c r="E184" s="33"/>
      <c r="F184" s="43" t="str">
        <f aca="false">IF(OR(A184="",C184=""),"",NETWORKDAYS(A184,IF(B184="",A184,B184),목록!$F$5:$F$44)*IFERROR(VLOOKUP(IF(E184="","연차",E184),목록!$C$5:$D$14,2,FALSE()),1))</f>
        <v/>
      </c>
      <c r="G184" s="33"/>
      <c r="H184" s="40" t="str">
        <f aca="false">IF(A184="","",IF(C184="","이름 없음",IF(COUNTIF('직원 명부'!$B$5:$B$54,C184)=0,"명부에 없음",IF(AND(B184&lt;&gt;"",B184&lt;A184),"날짜 확인",IF(AND(F184=0,IFERROR(VLOOKUP(IF(E184="","연차",E184),목록!$C$5:$D$14,2,FALSE()),1)&gt;0),"휴일만 포함","OK")))))</f>
        <v/>
      </c>
    </row>
    <row r="185" customFormat="false" ht="15" hidden="false" customHeight="false" outlineLevel="0" collapsed="false">
      <c r="A185" s="34"/>
      <c r="B185" s="34"/>
      <c r="C185" s="33"/>
      <c r="D185" s="35" t="str">
        <f aca="false">IF(C185="","",IFERROR(INDEX('직원 명부'!$C$5:$C$54,MATCH(C185,'직원 명부'!$B$5:$B$54,0)),""))</f>
        <v/>
      </c>
      <c r="E185" s="33"/>
      <c r="F185" s="43" t="str">
        <f aca="false">IF(OR(A185="",C185=""),"",NETWORKDAYS(A185,IF(B185="",A185,B185),목록!$F$5:$F$44)*IFERROR(VLOOKUP(IF(E185="","연차",E185),목록!$C$5:$D$14,2,FALSE()),1))</f>
        <v/>
      </c>
      <c r="G185" s="33"/>
      <c r="H185" s="40" t="str">
        <f aca="false">IF(A185="","",IF(C185="","이름 없음",IF(COUNTIF('직원 명부'!$B$5:$B$54,C185)=0,"명부에 없음",IF(AND(B185&lt;&gt;"",B185&lt;A185),"날짜 확인",IF(AND(F185=0,IFERROR(VLOOKUP(IF(E185="","연차",E185),목록!$C$5:$D$14,2,FALSE()),1)&gt;0),"휴일만 포함","OK")))))</f>
        <v/>
      </c>
    </row>
    <row r="186" customFormat="false" ht="15" hidden="false" customHeight="false" outlineLevel="0" collapsed="false">
      <c r="A186" s="34"/>
      <c r="B186" s="34"/>
      <c r="C186" s="33"/>
      <c r="D186" s="35" t="str">
        <f aca="false">IF(C186="","",IFERROR(INDEX('직원 명부'!$C$5:$C$54,MATCH(C186,'직원 명부'!$B$5:$B$54,0)),""))</f>
        <v/>
      </c>
      <c r="E186" s="33"/>
      <c r="F186" s="43" t="str">
        <f aca="false">IF(OR(A186="",C186=""),"",NETWORKDAYS(A186,IF(B186="",A186,B186),목록!$F$5:$F$44)*IFERROR(VLOOKUP(IF(E186="","연차",E186),목록!$C$5:$D$14,2,FALSE()),1))</f>
        <v/>
      </c>
      <c r="G186" s="33"/>
      <c r="H186" s="40" t="str">
        <f aca="false">IF(A186="","",IF(C186="","이름 없음",IF(COUNTIF('직원 명부'!$B$5:$B$54,C186)=0,"명부에 없음",IF(AND(B186&lt;&gt;"",B186&lt;A186),"날짜 확인",IF(AND(F186=0,IFERROR(VLOOKUP(IF(E186="","연차",E186),목록!$C$5:$D$14,2,FALSE()),1)&gt;0),"휴일만 포함","OK")))))</f>
        <v/>
      </c>
    </row>
    <row r="187" customFormat="false" ht="15" hidden="false" customHeight="false" outlineLevel="0" collapsed="false">
      <c r="A187" s="34"/>
      <c r="B187" s="34"/>
      <c r="C187" s="33"/>
      <c r="D187" s="35" t="str">
        <f aca="false">IF(C187="","",IFERROR(INDEX('직원 명부'!$C$5:$C$54,MATCH(C187,'직원 명부'!$B$5:$B$54,0)),""))</f>
        <v/>
      </c>
      <c r="E187" s="33"/>
      <c r="F187" s="43" t="str">
        <f aca="false">IF(OR(A187="",C187=""),"",NETWORKDAYS(A187,IF(B187="",A187,B187),목록!$F$5:$F$44)*IFERROR(VLOOKUP(IF(E187="","연차",E187),목록!$C$5:$D$14,2,FALSE()),1))</f>
        <v/>
      </c>
      <c r="G187" s="33"/>
      <c r="H187" s="40" t="str">
        <f aca="false">IF(A187="","",IF(C187="","이름 없음",IF(COUNTIF('직원 명부'!$B$5:$B$54,C187)=0,"명부에 없음",IF(AND(B187&lt;&gt;"",B187&lt;A187),"날짜 확인",IF(AND(F187=0,IFERROR(VLOOKUP(IF(E187="","연차",E187),목록!$C$5:$D$14,2,FALSE()),1)&gt;0),"휴일만 포함","OK")))))</f>
        <v/>
      </c>
    </row>
    <row r="188" customFormat="false" ht="15" hidden="false" customHeight="false" outlineLevel="0" collapsed="false">
      <c r="A188" s="34"/>
      <c r="B188" s="34"/>
      <c r="C188" s="33"/>
      <c r="D188" s="35" t="str">
        <f aca="false">IF(C188="","",IFERROR(INDEX('직원 명부'!$C$5:$C$54,MATCH(C188,'직원 명부'!$B$5:$B$54,0)),""))</f>
        <v/>
      </c>
      <c r="E188" s="33"/>
      <c r="F188" s="43" t="str">
        <f aca="false">IF(OR(A188="",C188=""),"",NETWORKDAYS(A188,IF(B188="",A188,B188),목록!$F$5:$F$44)*IFERROR(VLOOKUP(IF(E188="","연차",E188),목록!$C$5:$D$14,2,FALSE()),1))</f>
        <v/>
      </c>
      <c r="G188" s="33"/>
      <c r="H188" s="40" t="str">
        <f aca="false">IF(A188="","",IF(C188="","이름 없음",IF(COUNTIF('직원 명부'!$B$5:$B$54,C188)=0,"명부에 없음",IF(AND(B188&lt;&gt;"",B188&lt;A188),"날짜 확인",IF(AND(F188=0,IFERROR(VLOOKUP(IF(E188="","연차",E188),목록!$C$5:$D$14,2,FALSE()),1)&gt;0),"휴일만 포함","OK")))))</f>
        <v/>
      </c>
    </row>
    <row r="189" customFormat="false" ht="15" hidden="false" customHeight="false" outlineLevel="0" collapsed="false">
      <c r="A189" s="34"/>
      <c r="B189" s="34"/>
      <c r="C189" s="33"/>
      <c r="D189" s="35" t="str">
        <f aca="false">IF(C189="","",IFERROR(INDEX('직원 명부'!$C$5:$C$54,MATCH(C189,'직원 명부'!$B$5:$B$54,0)),""))</f>
        <v/>
      </c>
      <c r="E189" s="33"/>
      <c r="F189" s="43" t="str">
        <f aca="false">IF(OR(A189="",C189=""),"",NETWORKDAYS(A189,IF(B189="",A189,B189),목록!$F$5:$F$44)*IFERROR(VLOOKUP(IF(E189="","연차",E189),목록!$C$5:$D$14,2,FALSE()),1))</f>
        <v/>
      </c>
      <c r="G189" s="33"/>
      <c r="H189" s="40" t="str">
        <f aca="false">IF(A189="","",IF(C189="","이름 없음",IF(COUNTIF('직원 명부'!$B$5:$B$54,C189)=0,"명부에 없음",IF(AND(B189&lt;&gt;"",B189&lt;A189),"날짜 확인",IF(AND(F189=0,IFERROR(VLOOKUP(IF(E189="","연차",E189),목록!$C$5:$D$14,2,FALSE()),1)&gt;0),"휴일만 포함","OK")))))</f>
        <v/>
      </c>
    </row>
    <row r="190" customFormat="false" ht="15" hidden="false" customHeight="false" outlineLevel="0" collapsed="false">
      <c r="A190" s="34"/>
      <c r="B190" s="34"/>
      <c r="C190" s="33"/>
      <c r="D190" s="35" t="str">
        <f aca="false">IF(C190="","",IFERROR(INDEX('직원 명부'!$C$5:$C$54,MATCH(C190,'직원 명부'!$B$5:$B$54,0)),""))</f>
        <v/>
      </c>
      <c r="E190" s="33"/>
      <c r="F190" s="43" t="str">
        <f aca="false">IF(OR(A190="",C190=""),"",NETWORKDAYS(A190,IF(B190="",A190,B190),목록!$F$5:$F$44)*IFERROR(VLOOKUP(IF(E190="","연차",E190),목록!$C$5:$D$14,2,FALSE()),1))</f>
        <v/>
      </c>
      <c r="G190" s="33"/>
      <c r="H190" s="40" t="str">
        <f aca="false">IF(A190="","",IF(C190="","이름 없음",IF(COUNTIF('직원 명부'!$B$5:$B$54,C190)=0,"명부에 없음",IF(AND(B190&lt;&gt;"",B190&lt;A190),"날짜 확인",IF(AND(F190=0,IFERROR(VLOOKUP(IF(E190="","연차",E190),목록!$C$5:$D$14,2,FALSE()),1)&gt;0),"휴일만 포함","OK")))))</f>
        <v/>
      </c>
    </row>
    <row r="191" customFormat="false" ht="15" hidden="false" customHeight="false" outlineLevel="0" collapsed="false">
      <c r="A191" s="34"/>
      <c r="B191" s="34"/>
      <c r="C191" s="33"/>
      <c r="D191" s="35" t="str">
        <f aca="false">IF(C191="","",IFERROR(INDEX('직원 명부'!$C$5:$C$54,MATCH(C191,'직원 명부'!$B$5:$B$54,0)),""))</f>
        <v/>
      </c>
      <c r="E191" s="33"/>
      <c r="F191" s="43" t="str">
        <f aca="false">IF(OR(A191="",C191=""),"",NETWORKDAYS(A191,IF(B191="",A191,B191),목록!$F$5:$F$44)*IFERROR(VLOOKUP(IF(E191="","연차",E191),목록!$C$5:$D$14,2,FALSE()),1))</f>
        <v/>
      </c>
      <c r="G191" s="33"/>
      <c r="H191" s="40" t="str">
        <f aca="false">IF(A191="","",IF(C191="","이름 없음",IF(COUNTIF('직원 명부'!$B$5:$B$54,C191)=0,"명부에 없음",IF(AND(B191&lt;&gt;"",B191&lt;A191),"날짜 확인",IF(AND(F191=0,IFERROR(VLOOKUP(IF(E191="","연차",E191),목록!$C$5:$D$14,2,FALSE()),1)&gt;0),"휴일만 포함","OK")))))</f>
        <v/>
      </c>
    </row>
    <row r="192" customFormat="false" ht="15" hidden="false" customHeight="false" outlineLevel="0" collapsed="false">
      <c r="A192" s="34"/>
      <c r="B192" s="34"/>
      <c r="C192" s="33"/>
      <c r="D192" s="35" t="str">
        <f aca="false">IF(C192="","",IFERROR(INDEX('직원 명부'!$C$5:$C$54,MATCH(C192,'직원 명부'!$B$5:$B$54,0)),""))</f>
        <v/>
      </c>
      <c r="E192" s="33"/>
      <c r="F192" s="43" t="str">
        <f aca="false">IF(OR(A192="",C192=""),"",NETWORKDAYS(A192,IF(B192="",A192,B192),목록!$F$5:$F$44)*IFERROR(VLOOKUP(IF(E192="","연차",E192),목록!$C$5:$D$14,2,FALSE()),1))</f>
        <v/>
      </c>
      <c r="G192" s="33"/>
      <c r="H192" s="40" t="str">
        <f aca="false">IF(A192="","",IF(C192="","이름 없음",IF(COUNTIF('직원 명부'!$B$5:$B$54,C192)=0,"명부에 없음",IF(AND(B192&lt;&gt;"",B192&lt;A192),"날짜 확인",IF(AND(F192=0,IFERROR(VLOOKUP(IF(E192="","연차",E192),목록!$C$5:$D$14,2,FALSE()),1)&gt;0),"휴일만 포함","OK")))))</f>
        <v/>
      </c>
    </row>
    <row r="193" customFormat="false" ht="15" hidden="false" customHeight="false" outlineLevel="0" collapsed="false">
      <c r="A193" s="34"/>
      <c r="B193" s="34"/>
      <c r="C193" s="33"/>
      <c r="D193" s="35" t="str">
        <f aca="false">IF(C193="","",IFERROR(INDEX('직원 명부'!$C$5:$C$54,MATCH(C193,'직원 명부'!$B$5:$B$54,0)),""))</f>
        <v/>
      </c>
      <c r="E193" s="33"/>
      <c r="F193" s="43" t="str">
        <f aca="false">IF(OR(A193="",C193=""),"",NETWORKDAYS(A193,IF(B193="",A193,B193),목록!$F$5:$F$44)*IFERROR(VLOOKUP(IF(E193="","연차",E193),목록!$C$5:$D$14,2,FALSE()),1))</f>
        <v/>
      </c>
      <c r="G193" s="33"/>
      <c r="H193" s="40" t="str">
        <f aca="false">IF(A193="","",IF(C193="","이름 없음",IF(COUNTIF('직원 명부'!$B$5:$B$54,C193)=0,"명부에 없음",IF(AND(B193&lt;&gt;"",B193&lt;A193),"날짜 확인",IF(AND(F193=0,IFERROR(VLOOKUP(IF(E193="","연차",E193),목록!$C$5:$D$14,2,FALSE()),1)&gt;0),"휴일만 포함","OK")))))</f>
        <v/>
      </c>
    </row>
    <row r="194" customFormat="false" ht="15" hidden="false" customHeight="false" outlineLevel="0" collapsed="false">
      <c r="A194" s="34"/>
      <c r="B194" s="34"/>
      <c r="C194" s="33"/>
      <c r="D194" s="35" t="str">
        <f aca="false">IF(C194="","",IFERROR(INDEX('직원 명부'!$C$5:$C$54,MATCH(C194,'직원 명부'!$B$5:$B$54,0)),""))</f>
        <v/>
      </c>
      <c r="E194" s="33"/>
      <c r="F194" s="43" t="str">
        <f aca="false">IF(OR(A194="",C194=""),"",NETWORKDAYS(A194,IF(B194="",A194,B194),목록!$F$5:$F$44)*IFERROR(VLOOKUP(IF(E194="","연차",E194),목록!$C$5:$D$14,2,FALSE()),1))</f>
        <v/>
      </c>
      <c r="G194" s="33"/>
      <c r="H194" s="40" t="str">
        <f aca="false">IF(A194="","",IF(C194="","이름 없음",IF(COUNTIF('직원 명부'!$B$5:$B$54,C194)=0,"명부에 없음",IF(AND(B194&lt;&gt;"",B194&lt;A194),"날짜 확인",IF(AND(F194=0,IFERROR(VLOOKUP(IF(E194="","연차",E194),목록!$C$5:$D$14,2,FALSE()),1)&gt;0),"휴일만 포함","OK")))))</f>
        <v/>
      </c>
    </row>
    <row r="195" customFormat="false" ht="15" hidden="false" customHeight="false" outlineLevel="0" collapsed="false">
      <c r="A195" s="34"/>
      <c r="B195" s="34"/>
      <c r="C195" s="33"/>
      <c r="D195" s="35" t="str">
        <f aca="false">IF(C195="","",IFERROR(INDEX('직원 명부'!$C$5:$C$54,MATCH(C195,'직원 명부'!$B$5:$B$54,0)),""))</f>
        <v/>
      </c>
      <c r="E195" s="33"/>
      <c r="F195" s="43" t="str">
        <f aca="false">IF(OR(A195="",C195=""),"",NETWORKDAYS(A195,IF(B195="",A195,B195),목록!$F$5:$F$44)*IFERROR(VLOOKUP(IF(E195="","연차",E195),목록!$C$5:$D$14,2,FALSE()),1))</f>
        <v/>
      </c>
      <c r="G195" s="33"/>
      <c r="H195" s="40" t="str">
        <f aca="false">IF(A195="","",IF(C195="","이름 없음",IF(COUNTIF('직원 명부'!$B$5:$B$54,C195)=0,"명부에 없음",IF(AND(B195&lt;&gt;"",B195&lt;A195),"날짜 확인",IF(AND(F195=0,IFERROR(VLOOKUP(IF(E195="","연차",E195),목록!$C$5:$D$14,2,FALSE()),1)&gt;0),"휴일만 포함","OK")))))</f>
        <v/>
      </c>
    </row>
    <row r="196" customFormat="false" ht="15" hidden="false" customHeight="false" outlineLevel="0" collapsed="false">
      <c r="A196" s="34"/>
      <c r="B196" s="34"/>
      <c r="C196" s="33"/>
      <c r="D196" s="35" t="str">
        <f aca="false">IF(C196="","",IFERROR(INDEX('직원 명부'!$C$5:$C$54,MATCH(C196,'직원 명부'!$B$5:$B$54,0)),""))</f>
        <v/>
      </c>
      <c r="E196" s="33"/>
      <c r="F196" s="43" t="str">
        <f aca="false">IF(OR(A196="",C196=""),"",NETWORKDAYS(A196,IF(B196="",A196,B196),목록!$F$5:$F$44)*IFERROR(VLOOKUP(IF(E196="","연차",E196),목록!$C$5:$D$14,2,FALSE()),1))</f>
        <v/>
      </c>
      <c r="G196" s="33"/>
      <c r="H196" s="40" t="str">
        <f aca="false">IF(A196="","",IF(C196="","이름 없음",IF(COUNTIF('직원 명부'!$B$5:$B$54,C196)=0,"명부에 없음",IF(AND(B196&lt;&gt;"",B196&lt;A196),"날짜 확인",IF(AND(F196=0,IFERROR(VLOOKUP(IF(E196="","연차",E196),목록!$C$5:$D$14,2,FALSE()),1)&gt;0),"휴일만 포함","OK")))))</f>
        <v/>
      </c>
    </row>
    <row r="197" customFormat="false" ht="15" hidden="false" customHeight="false" outlineLevel="0" collapsed="false">
      <c r="A197" s="34"/>
      <c r="B197" s="34"/>
      <c r="C197" s="33"/>
      <c r="D197" s="35" t="str">
        <f aca="false">IF(C197="","",IFERROR(INDEX('직원 명부'!$C$5:$C$54,MATCH(C197,'직원 명부'!$B$5:$B$54,0)),""))</f>
        <v/>
      </c>
      <c r="E197" s="33"/>
      <c r="F197" s="43" t="str">
        <f aca="false">IF(OR(A197="",C197=""),"",NETWORKDAYS(A197,IF(B197="",A197,B197),목록!$F$5:$F$44)*IFERROR(VLOOKUP(IF(E197="","연차",E197),목록!$C$5:$D$14,2,FALSE()),1))</f>
        <v/>
      </c>
      <c r="G197" s="33"/>
      <c r="H197" s="40" t="str">
        <f aca="false">IF(A197="","",IF(C197="","이름 없음",IF(COUNTIF('직원 명부'!$B$5:$B$54,C197)=0,"명부에 없음",IF(AND(B197&lt;&gt;"",B197&lt;A197),"날짜 확인",IF(AND(F197=0,IFERROR(VLOOKUP(IF(E197="","연차",E197),목록!$C$5:$D$14,2,FALSE()),1)&gt;0),"휴일만 포함","OK")))))</f>
        <v/>
      </c>
    </row>
    <row r="198" customFormat="false" ht="15" hidden="false" customHeight="false" outlineLevel="0" collapsed="false">
      <c r="A198" s="34"/>
      <c r="B198" s="34"/>
      <c r="C198" s="33"/>
      <c r="D198" s="35" t="str">
        <f aca="false">IF(C198="","",IFERROR(INDEX('직원 명부'!$C$5:$C$54,MATCH(C198,'직원 명부'!$B$5:$B$54,0)),""))</f>
        <v/>
      </c>
      <c r="E198" s="33"/>
      <c r="F198" s="43" t="str">
        <f aca="false">IF(OR(A198="",C198=""),"",NETWORKDAYS(A198,IF(B198="",A198,B198),목록!$F$5:$F$44)*IFERROR(VLOOKUP(IF(E198="","연차",E198),목록!$C$5:$D$14,2,FALSE()),1))</f>
        <v/>
      </c>
      <c r="G198" s="33"/>
      <c r="H198" s="40" t="str">
        <f aca="false">IF(A198="","",IF(C198="","이름 없음",IF(COUNTIF('직원 명부'!$B$5:$B$54,C198)=0,"명부에 없음",IF(AND(B198&lt;&gt;"",B198&lt;A198),"날짜 확인",IF(AND(F198=0,IFERROR(VLOOKUP(IF(E198="","연차",E198),목록!$C$5:$D$14,2,FALSE()),1)&gt;0),"휴일만 포함","OK")))))</f>
        <v/>
      </c>
    </row>
    <row r="199" customFormat="false" ht="15" hidden="false" customHeight="false" outlineLevel="0" collapsed="false">
      <c r="A199" s="34"/>
      <c r="B199" s="34"/>
      <c r="C199" s="33"/>
      <c r="D199" s="35" t="str">
        <f aca="false">IF(C199="","",IFERROR(INDEX('직원 명부'!$C$5:$C$54,MATCH(C199,'직원 명부'!$B$5:$B$54,0)),""))</f>
        <v/>
      </c>
      <c r="E199" s="33"/>
      <c r="F199" s="43" t="str">
        <f aca="false">IF(OR(A199="",C199=""),"",NETWORKDAYS(A199,IF(B199="",A199,B199),목록!$F$5:$F$44)*IFERROR(VLOOKUP(IF(E199="","연차",E199),목록!$C$5:$D$14,2,FALSE()),1))</f>
        <v/>
      </c>
      <c r="G199" s="33"/>
      <c r="H199" s="40" t="str">
        <f aca="false">IF(A199="","",IF(C199="","이름 없음",IF(COUNTIF('직원 명부'!$B$5:$B$54,C199)=0,"명부에 없음",IF(AND(B199&lt;&gt;"",B199&lt;A199),"날짜 확인",IF(AND(F199=0,IFERROR(VLOOKUP(IF(E199="","연차",E199),목록!$C$5:$D$14,2,FALSE()),1)&gt;0),"휴일만 포함","OK")))))</f>
        <v/>
      </c>
    </row>
    <row r="200" customFormat="false" ht="15" hidden="false" customHeight="false" outlineLevel="0" collapsed="false">
      <c r="A200" s="34"/>
      <c r="B200" s="34"/>
      <c r="C200" s="33"/>
      <c r="D200" s="35" t="str">
        <f aca="false">IF(C200="","",IFERROR(INDEX('직원 명부'!$C$5:$C$54,MATCH(C200,'직원 명부'!$B$5:$B$54,0)),""))</f>
        <v/>
      </c>
      <c r="E200" s="33"/>
      <c r="F200" s="43" t="str">
        <f aca="false">IF(OR(A200="",C200=""),"",NETWORKDAYS(A200,IF(B200="",A200,B200),목록!$F$5:$F$44)*IFERROR(VLOOKUP(IF(E200="","연차",E200),목록!$C$5:$D$14,2,FALSE()),1))</f>
        <v/>
      </c>
      <c r="G200" s="33"/>
      <c r="H200" s="40" t="str">
        <f aca="false">IF(A200="","",IF(C200="","이름 없음",IF(COUNTIF('직원 명부'!$B$5:$B$54,C200)=0,"명부에 없음",IF(AND(B200&lt;&gt;"",B200&lt;A200),"날짜 확인",IF(AND(F200=0,IFERROR(VLOOKUP(IF(E200="","연차",E200),목록!$C$5:$D$14,2,FALSE()),1)&gt;0),"휴일만 포함","OK")))))</f>
        <v/>
      </c>
    </row>
    <row r="201" customFormat="false" ht="15" hidden="false" customHeight="false" outlineLevel="0" collapsed="false">
      <c r="A201" s="34"/>
      <c r="B201" s="34"/>
      <c r="C201" s="33"/>
      <c r="D201" s="35" t="str">
        <f aca="false">IF(C201="","",IFERROR(INDEX('직원 명부'!$C$5:$C$54,MATCH(C201,'직원 명부'!$B$5:$B$54,0)),""))</f>
        <v/>
      </c>
      <c r="E201" s="33"/>
      <c r="F201" s="43" t="str">
        <f aca="false">IF(OR(A201="",C201=""),"",NETWORKDAYS(A201,IF(B201="",A201,B201),목록!$F$5:$F$44)*IFERROR(VLOOKUP(IF(E201="","연차",E201),목록!$C$5:$D$14,2,FALSE()),1))</f>
        <v/>
      </c>
      <c r="G201" s="33"/>
      <c r="H201" s="40" t="str">
        <f aca="false">IF(A201="","",IF(C201="","이름 없음",IF(COUNTIF('직원 명부'!$B$5:$B$54,C201)=0,"명부에 없음",IF(AND(B201&lt;&gt;"",B201&lt;A201),"날짜 확인",IF(AND(F201=0,IFERROR(VLOOKUP(IF(E201="","연차",E201),목록!$C$5:$D$14,2,FALSE()),1)&gt;0),"휴일만 포함","OK")))))</f>
        <v/>
      </c>
    </row>
    <row r="202" customFormat="false" ht="15" hidden="false" customHeight="false" outlineLevel="0" collapsed="false">
      <c r="A202" s="34"/>
      <c r="B202" s="34"/>
      <c r="C202" s="33"/>
      <c r="D202" s="35" t="str">
        <f aca="false">IF(C202="","",IFERROR(INDEX('직원 명부'!$C$5:$C$54,MATCH(C202,'직원 명부'!$B$5:$B$54,0)),""))</f>
        <v/>
      </c>
      <c r="E202" s="33"/>
      <c r="F202" s="43" t="str">
        <f aca="false">IF(OR(A202="",C202=""),"",NETWORKDAYS(A202,IF(B202="",A202,B202),목록!$F$5:$F$44)*IFERROR(VLOOKUP(IF(E202="","연차",E202),목록!$C$5:$D$14,2,FALSE()),1))</f>
        <v/>
      </c>
      <c r="G202" s="33"/>
      <c r="H202" s="40" t="str">
        <f aca="false">IF(A202="","",IF(C202="","이름 없음",IF(COUNTIF('직원 명부'!$B$5:$B$54,C202)=0,"명부에 없음",IF(AND(B202&lt;&gt;"",B202&lt;A202),"날짜 확인",IF(AND(F202=0,IFERROR(VLOOKUP(IF(E202="","연차",E202),목록!$C$5:$D$14,2,FALSE()),1)&gt;0),"휴일만 포함","OK")))))</f>
        <v/>
      </c>
    </row>
    <row r="203" customFormat="false" ht="15" hidden="false" customHeight="false" outlineLevel="0" collapsed="false">
      <c r="A203" s="34"/>
      <c r="B203" s="34"/>
      <c r="C203" s="33"/>
      <c r="D203" s="35" t="str">
        <f aca="false">IF(C203="","",IFERROR(INDEX('직원 명부'!$C$5:$C$54,MATCH(C203,'직원 명부'!$B$5:$B$54,0)),""))</f>
        <v/>
      </c>
      <c r="E203" s="33"/>
      <c r="F203" s="43" t="str">
        <f aca="false">IF(OR(A203="",C203=""),"",NETWORKDAYS(A203,IF(B203="",A203,B203),목록!$F$5:$F$44)*IFERROR(VLOOKUP(IF(E203="","연차",E203),목록!$C$5:$D$14,2,FALSE()),1))</f>
        <v/>
      </c>
      <c r="G203" s="33"/>
      <c r="H203" s="40" t="str">
        <f aca="false">IF(A203="","",IF(C203="","이름 없음",IF(COUNTIF('직원 명부'!$B$5:$B$54,C203)=0,"명부에 없음",IF(AND(B203&lt;&gt;"",B203&lt;A203),"날짜 확인",IF(AND(F203=0,IFERROR(VLOOKUP(IF(E203="","연차",E203),목록!$C$5:$D$14,2,FALSE()),1)&gt;0),"휴일만 포함","OK")))))</f>
        <v/>
      </c>
    </row>
    <row r="204" customFormat="false" ht="15" hidden="false" customHeight="false" outlineLevel="0" collapsed="false">
      <c r="A204" s="34"/>
      <c r="B204" s="34"/>
      <c r="C204" s="33"/>
      <c r="D204" s="35" t="str">
        <f aca="false">IF(C204="","",IFERROR(INDEX('직원 명부'!$C$5:$C$54,MATCH(C204,'직원 명부'!$B$5:$B$54,0)),""))</f>
        <v/>
      </c>
      <c r="E204" s="33"/>
      <c r="F204" s="43" t="str">
        <f aca="false">IF(OR(A204="",C204=""),"",NETWORKDAYS(A204,IF(B204="",A204,B204),목록!$F$5:$F$44)*IFERROR(VLOOKUP(IF(E204="","연차",E204),목록!$C$5:$D$14,2,FALSE()),1))</f>
        <v/>
      </c>
      <c r="G204" s="33"/>
      <c r="H204" s="40" t="str">
        <f aca="false">IF(A204="","",IF(C204="","이름 없음",IF(COUNTIF('직원 명부'!$B$5:$B$54,C204)=0,"명부에 없음",IF(AND(B204&lt;&gt;"",B204&lt;A204),"날짜 확인",IF(AND(F204=0,IFERROR(VLOOKUP(IF(E204="","연차",E204),목록!$C$5:$D$14,2,FALSE()),1)&gt;0),"휴일만 포함","OK")))))</f>
        <v/>
      </c>
    </row>
    <row r="205" customFormat="false" ht="15" hidden="false" customHeight="false" outlineLevel="0" collapsed="false">
      <c r="A205" s="34"/>
      <c r="B205" s="34"/>
      <c r="C205" s="33"/>
      <c r="D205" s="35" t="str">
        <f aca="false">IF(C205="","",IFERROR(INDEX('직원 명부'!$C$5:$C$54,MATCH(C205,'직원 명부'!$B$5:$B$54,0)),""))</f>
        <v/>
      </c>
      <c r="E205" s="33"/>
      <c r="F205" s="43" t="str">
        <f aca="false">IF(OR(A205="",C205=""),"",NETWORKDAYS(A205,IF(B205="",A205,B205),목록!$F$5:$F$44)*IFERROR(VLOOKUP(IF(E205="","연차",E205),목록!$C$5:$D$14,2,FALSE()),1))</f>
        <v/>
      </c>
      <c r="G205" s="33"/>
      <c r="H205" s="40" t="str">
        <f aca="false">IF(A205="","",IF(C205="","이름 없음",IF(COUNTIF('직원 명부'!$B$5:$B$54,C205)=0,"명부에 없음",IF(AND(B205&lt;&gt;"",B205&lt;A205),"날짜 확인",IF(AND(F205=0,IFERROR(VLOOKUP(IF(E205="","연차",E205),목록!$C$5:$D$14,2,FALSE()),1)&gt;0),"휴일만 포함","OK")))))</f>
        <v/>
      </c>
    </row>
    <row r="206" customFormat="false" ht="15" hidden="false" customHeight="false" outlineLevel="0" collapsed="false">
      <c r="A206" s="34"/>
      <c r="B206" s="34"/>
      <c r="C206" s="33"/>
      <c r="D206" s="35" t="str">
        <f aca="false">IF(C206="","",IFERROR(INDEX('직원 명부'!$C$5:$C$54,MATCH(C206,'직원 명부'!$B$5:$B$54,0)),""))</f>
        <v/>
      </c>
      <c r="E206" s="33"/>
      <c r="F206" s="43" t="str">
        <f aca="false">IF(OR(A206="",C206=""),"",NETWORKDAYS(A206,IF(B206="",A206,B206),목록!$F$5:$F$44)*IFERROR(VLOOKUP(IF(E206="","연차",E206),목록!$C$5:$D$14,2,FALSE()),1))</f>
        <v/>
      </c>
      <c r="G206" s="33"/>
      <c r="H206" s="40" t="str">
        <f aca="false">IF(A206="","",IF(C206="","이름 없음",IF(COUNTIF('직원 명부'!$B$5:$B$54,C206)=0,"명부에 없음",IF(AND(B206&lt;&gt;"",B206&lt;A206),"날짜 확인",IF(AND(F206=0,IFERROR(VLOOKUP(IF(E206="","연차",E206),목록!$C$5:$D$14,2,FALSE()),1)&gt;0),"휴일만 포함","OK")))))</f>
        <v/>
      </c>
    </row>
    <row r="207" customFormat="false" ht="15" hidden="false" customHeight="false" outlineLevel="0" collapsed="false">
      <c r="A207" s="34"/>
      <c r="B207" s="34"/>
      <c r="C207" s="33"/>
      <c r="D207" s="35" t="str">
        <f aca="false">IF(C207="","",IFERROR(INDEX('직원 명부'!$C$5:$C$54,MATCH(C207,'직원 명부'!$B$5:$B$54,0)),""))</f>
        <v/>
      </c>
      <c r="E207" s="33"/>
      <c r="F207" s="43" t="str">
        <f aca="false">IF(OR(A207="",C207=""),"",NETWORKDAYS(A207,IF(B207="",A207,B207),목록!$F$5:$F$44)*IFERROR(VLOOKUP(IF(E207="","연차",E207),목록!$C$5:$D$14,2,FALSE()),1))</f>
        <v/>
      </c>
      <c r="G207" s="33"/>
      <c r="H207" s="40" t="str">
        <f aca="false">IF(A207="","",IF(C207="","이름 없음",IF(COUNTIF('직원 명부'!$B$5:$B$54,C207)=0,"명부에 없음",IF(AND(B207&lt;&gt;"",B207&lt;A207),"날짜 확인",IF(AND(F207=0,IFERROR(VLOOKUP(IF(E207="","연차",E207),목록!$C$5:$D$14,2,FALSE()),1)&gt;0),"휴일만 포함","OK")))))</f>
        <v/>
      </c>
    </row>
    <row r="208" customFormat="false" ht="15" hidden="false" customHeight="false" outlineLevel="0" collapsed="false">
      <c r="A208" s="34"/>
      <c r="B208" s="34"/>
      <c r="C208" s="33"/>
      <c r="D208" s="35" t="str">
        <f aca="false">IF(C208="","",IFERROR(INDEX('직원 명부'!$C$5:$C$54,MATCH(C208,'직원 명부'!$B$5:$B$54,0)),""))</f>
        <v/>
      </c>
      <c r="E208" s="33"/>
      <c r="F208" s="43" t="str">
        <f aca="false">IF(OR(A208="",C208=""),"",NETWORKDAYS(A208,IF(B208="",A208,B208),목록!$F$5:$F$44)*IFERROR(VLOOKUP(IF(E208="","연차",E208),목록!$C$5:$D$14,2,FALSE()),1))</f>
        <v/>
      </c>
      <c r="G208" s="33"/>
      <c r="H208" s="40" t="str">
        <f aca="false">IF(A208="","",IF(C208="","이름 없음",IF(COUNTIF('직원 명부'!$B$5:$B$54,C208)=0,"명부에 없음",IF(AND(B208&lt;&gt;"",B208&lt;A208),"날짜 확인",IF(AND(F208=0,IFERROR(VLOOKUP(IF(E208="","연차",E208),목록!$C$5:$D$14,2,FALSE()),1)&gt;0),"휴일만 포함","OK")))))</f>
        <v/>
      </c>
    </row>
    <row r="209" customFormat="false" ht="15" hidden="false" customHeight="false" outlineLevel="0" collapsed="false">
      <c r="A209" s="34"/>
      <c r="B209" s="34"/>
      <c r="C209" s="33"/>
      <c r="D209" s="35" t="str">
        <f aca="false">IF(C209="","",IFERROR(INDEX('직원 명부'!$C$5:$C$54,MATCH(C209,'직원 명부'!$B$5:$B$54,0)),""))</f>
        <v/>
      </c>
      <c r="E209" s="33"/>
      <c r="F209" s="43" t="str">
        <f aca="false">IF(OR(A209="",C209=""),"",NETWORKDAYS(A209,IF(B209="",A209,B209),목록!$F$5:$F$44)*IFERROR(VLOOKUP(IF(E209="","연차",E209),목록!$C$5:$D$14,2,FALSE()),1))</f>
        <v/>
      </c>
      <c r="G209" s="33"/>
      <c r="H209" s="40" t="str">
        <f aca="false">IF(A209="","",IF(C209="","이름 없음",IF(COUNTIF('직원 명부'!$B$5:$B$54,C209)=0,"명부에 없음",IF(AND(B209&lt;&gt;"",B209&lt;A209),"날짜 확인",IF(AND(F209=0,IFERROR(VLOOKUP(IF(E209="","연차",E209),목록!$C$5:$D$14,2,FALSE()),1)&gt;0),"휴일만 포함","OK")))))</f>
        <v/>
      </c>
    </row>
    <row r="210" customFormat="false" ht="15" hidden="false" customHeight="false" outlineLevel="0" collapsed="false">
      <c r="A210" s="34"/>
      <c r="B210" s="34"/>
      <c r="C210" s="33"/>
      <c r="D210" s="35" t="str">
        <f aca="false">IF(C210="","",IFERROR(INDEX('직원 명부'!$C$5:$C$54,MATCH(C210,'직원 명부'!$B$5:$B$54,0)),""))</f>
        <v/>
      </c>
      <c r="E210" s="33"/>
      <c r="F210" s="43" t="str">
        <f aca="false">IF(OR(A210="",C210=""),"",NETWORKDAYS(A210,IF(B210="",A210,B210),목록!$F$5:$F$44)*IFERROR(VLOOKUP(IF(E210="","연차",E210),목록!$C$5:$D$14,2,FALSE()),1))</f>
        <v/>
      </c>
      <c r="G210" s="33"/>
      <c r="H210" s="40" t="str">
        <f aca="false">IF(A210="","",IF(C210="","이름 없음",IF(COUNTIF('직원 명부'!$B$5:$B$54,C210)=0,"명부에 없음",IF(AND(B210&lt;&gt;"",B210&lt;A210),"날짜 확인",IF(AND(F210=0,IFERROR(VLOOKUP(IF(E210="","연차",E210),목록!$C$5:$D$14,2,FALSE()),1)&gt;0),"휴일만 포함","OK")))))</f>
        <v/>
      </c>
    </row>
    <row r="211" customFormat="false" ht="15" hidden="false" customHeight="false" outlineLevel="0" collapsed="false">
      <c r="A211" s="34"/>
      <c r="B211" s="34"/>
      <c r="C211" s="33"/>
      <c r="D211" s="35" t="str">
        <f aca="false">IF(C211="","",IFERROR(INDEX('직원 명부'!$C$5:$C$54,MATCH(C211,'직원 명부'!$B$5:$B$54,0)),""))</f>
        <v/>
      </c>
      <c r="E211" s="33"/>
      <c r="F211" s="43" t="str">
        <f aca="false">IF(OR(A211="",C211=""),"",NETWORKDAYS(A211,IF(B211="",A211,B211),목록!$F$5:$F$44)*IFERROR(VLOOKUP(IF(E211="","연차",E211),목록!$C$5:$D$14,2,FALSE()),1))</f>
        <v/>
      </c>
      <c r="G211" s="33"/>
      <c r="H211" s="40" t="str">
        <f aca="false">IF(A211="","",IF(C211="","이름 없음",IF(COUNTIF('직원 명부'!$B$5:$B$54,C211)=0,"명부에 없음",IF(AND(B211&lt;&gt;"",B211&lt;A211),"날짜 확인",IF(AND(F211=0,IFERROR(VLOOKUP(IF(E211="","연차",E211),목록!$C$5:$D$14,2,FALSE()),1)&gt;0),"휴일만 포함","OK")))))</f>
        <v/>
      </c>
    </row>
    <row r="212" customFormat="false" ht="15" hidden="false" customHeight="false" outlineLevel="0" collapsed="false">
      <c r="A212" s="34"/>
      <c r="B212" s="34"/>
      <c r="C212" s="33"/>
      <c r="D212" s="35" t="str">
        <f aca="false">IF(C212="","",IFERROR(INDEX('직원 명부'!$C$5:$C$54,MATCH(C212,'직원 명부'!$B$5:$B$54,0)),""))</f>
        <v/>
      </c>
      <c r="E212" s="33"/>
      <c r="F212" s="43" t="str">
        <f aca="false">IF(OR(A212="",C212=""),"",NETWORKDAYS(A212,IF(B212="",A212,B212),목록!$F$5:$F$44)*IFERROR(VLOOKUP(IF(E212="","연차",E212),목록!$C$5:$D$14,2,FALSE()),1))</f>
        <v/>
      </c>
      <c r="G212" s="33"/>
      <c r="H212" s="40" t="str">
        <f aca="false">IF(A212="","",IF(C212="","이름 없음",IF(COUNTIF('직원 명부'!$B$5:$B$54,C212)=0,"명부에 없음",IF(AND(B212&lt;&gt;"",B212&lt;A212),"날짜 확인",IF(AND(F212=0,IFERROR(VLOOKUP(IF(E212="","연차",E212),목록!$C$5:$D$14,2,FALSE()),1)&gt;0),"휴일만 포함","OK")))))</f>
        <v/>
      </c>
    </row>
    <row r="213" customFormat="false" ht="15" hidden="false" customHeight="false" outlineLevel="0" collapsed="false">
      <c r="A213" s="34"/>
      <c r="B213" s="34"/>
      <c r="C213" s="33"/>
      <c r="D213" s="35" t="str">
        <f aca="false">IF(C213="","",IFERROR(INDEX('직원 명부'!$C$5:$C$54,MATCH(C213,'직원 명부'!$B$5:$B$54,0)),""))</f>
        <v/>
      </c>
      <c r="E213" s="33"/>
      <c r="F213" s="43" t="str">
        <f aca="false">IF(OR(A213="",C213=""),"",NETWORKDAYS(A213,IF(B213="",A213,B213),목록!$F$5:$F$44)*IFERROR(VLOOKUP(IF(E213="","연차",E213),목록!$C$5:$D$14,2,FALSE()),1))</f>
        <v/>
      </c>
      <c r="G213" s="33"/>
      <c r="H213" s="40" t="str">
        <f aca="false">IF(A213="","",IF(C213="","이름 없음",IF(COUNTIF('직원 명부'!$B$5:$B$54,C213)=0,"명부에 없음",IF(AND(B213&lt;&gt;"",B213&lt;A213),"날짜 확인",IF(AND(F213=0,IFERROR(VLOOKUP(IF(E213="","연차",E213),목록!$C$5:$D$14,2,FALSE()),1)&gt;0),"휴일만 포함","OK")))))</f>
        <v/>
      </c>
    </row>
    <row r="214" customFormat="false" ht="15" hidden="false" customHeight="false" outlineLevel="0" collapsed="false">
      <c r="A214" s="34"/>
      <c r="B214" s="34"/>
      <c r="C214" s="33"/>
      <c r="D214" s="35" t="str">
        <f aca="false">IF(C214="","",IFERROR(INDEX('직원 명부'!$C$5:$C$54,MATCH(C214,'직원 명부'!$B$5:$B$54,0)),""))</f>
        <v/>
      </c>
      <c r="E214" s="33"/>
      <c r="F214" s="43" t="str">
        <f aca="false">IF(OR(A214="",C214=""),"",NETWORKDAYS(A214,IF(B214="",A214,B214),목록!$F$5:$F$44)*IFERROR(VLOOKUP(IF(E214="","연차",E214),목록!$C$5:$D$14,2,FALSE()),1))</f>
        <v/>
      </c>
      <c r="G214" s="33"/>
      <c r="H214" s="40" t="str">
        <f aca="false">IF(A214="","",IF(C214="","이름 없음",IF(COUNTIF('직원 명부'!$B$5:$B$54,C214)=0,"명부에 없음",IF(AND(B214&lt;&gt;"",B214&lt;A214),"날짜 확인",IF(AND(F214=0,IFERROR(VLOOKUP(IF(E214="","연차",E214),목록!$C$5:$D$14,2,FALSE()),1)&gt;0),"휴일만 포함","OK")))))</f>
        <v/>
      </c>
    </row>
    <row r="215" customFormat="false" ht="15" hidden="false" customHeight="false" outlineLevel="0" collapsed="false">
      <c r="A215" s="34"/>
      <c r="B215" s="34"/>
      <c r="C215" s="33"/>
      <c r="D215" s="35" t="str">
        <f aca="false">IF(C215="","",IFERROR(INDEX('직원 명부'!$C$5:$C$54,MATCH(C215,'직원 명부'!$B$5:$B$54,0)),""))</f>
        <v/>
      </c>
      <c r="E215" s="33"/>
      <c r="F215" s="43" t="str">
        <f aca="false">IF(OR(A215="",C215=""),"",NETWORKDAYS(A215,IF(B215="",A215,B215),목록!$F$5:$F$44)*IFERROR(VLOOKUP(IF(E215="","연차",E215),목록!$C$5:$D$14,2,FALSE()),1))</f>
        <v/>
      </c>
      <c r="G215" s="33"/>
      <c r="H215" s="40" t="str">
        <f aca="false">IF(A215="","",IF(C215="","이름 없음",IF(COUNTIF('직원 명부'!$B$5:$B$54,C215)=0,"명부에 없음",IF(AND(B215&lt;&gt;"",B215&lt;A215),"날짜 확인",IF(AND(F215=0,IFERROR(VLOOKUP(IF(E215="","연차",E215),목록!$C$5:$D$14,2,FALSE()),1)&gt;0),"휴일만 포함","OK")))))</f>
        <v/>
      </c>
    </row>
    <row r="216" customFormat="false" ht="15" hidden="false" customHeight="false" outlineLevel="0" collapsed="false">
      <c r="A216" s="34"/>
      <c r="B216" s="34"/>
      <c r="C216" s="33"/>
      <c r="D216" s="35" t="str">
        <f aca="false">IF(C216="","",IFERROR(INDEX('직원 명부'!$C$5:$C$54,MATCH(C216,'직원 명부'!$B$5:$B$54,0)),""))</f>
        <v/>
      </c>
      <c r="E216" s="33"/>
      <c r="F216" s="43" t="str">
        <f aca="false">IF(OR(A216="",C216=""),"",NETWORKDAYS(A216,IF(B216="",A216,B216),목록!$F$5:$F$44)*IFERROR(VLOOKUP(IF(E216="","연차",E216),목록!$C$5:$D$14,2,FALSE()),1))</f>
        <v/>
      </c>
      <c r="G216" s="33"/>
      <c r="H216" s="40" t="str">
        <f aca="false">IF(A216="","",IF(C216="","이름 없음",IF(COUNTIF('직원 명부'!$B$5:$B$54,C216)=0,"명부에 없음",IF(AND(B216&lt;&gt;"",B216&lt;A216),"날짜 확인",IF(AND(F216=0,IFERROR(VLOOKUP(IF(E216="","연차",E216),목록!$C$5:$D$14,2,FALSE()),1)&gt;0),"휴일만 포함","OK")))))</f>
        <v/>
      </c>
    </row>
    <row r="217" customFormat="false" ht="15" hidden="false" customHeight="false" outlineLevel="0" collapsed="false">
      <c r="A217" s="34"/>
      <c r="B217" s="34"/>
      <c r="C217" s="33"/>
      <c r="D217" s="35" t="str">
        <f aca="false">IF(C217="","",IFERROR(INDEX('직원 명부'!$C$5:$C$54,MATCH(C217,'직원 명부'!$B$5:$B$54,0)),""))</f>
        <v/>
      </c>
      <c r="E217" s="33"/>
      <c r="F217" s="43" t="str">
        <f aca="false">IF(OR(A217="",C217=""),"",NETWORKDAYS(A217,IF(B217="",A217,B217),목록!$F$5:$F$44)*IFERROR(VLOOKUP(IF(E217="","연차",E217),목록!$C$5:$D$14,2,FALSE()),1))</f>
        <v/>
      </c>
      <c r="G217" s="33"/>
      <c r="H217" s="40" t="str">
        <f aca="false">IF(A217="","",IF(C217="","이름 없음",IF(COUNTIF('직원 명부'!$B$5:$B$54,C217)=0,"명부에 없음",IF(AND(B217&lt;&gt;"",B217&lt;A217),"날짜 확인",IF(AND(F217=0,IFERROR(VLOOKUP(IF(E217="","연차",E217),목록!$C$5:$D$14,2,FALSE()),1)&gt;0),"휴일만 포함","OK")))))</f>
        <v/>
      </c>
    </row>
    <row r="218" customFormat="false" ht="15" hidden="false" customHeight="false" outlineLevel="0" collapsed="false">
      <c r="A218" s="34"/>
      <c r="B218" s="34"/>
      <c r="C218" s="33"/>
      <c r="D218" s="35" t="str">
        <f aca="false">IF(C218="","",IFERROR(INDEX('직원 명부'!$C$5:$C$54,MATCH(C218,'직원 명부'!$B$5:$B$54,0)),""))</f>
        <v/>
      </c>
      <c r="E218" s="33"/>
      <c r="F218" s="43" t="str">
        <f aca="false">IF(OR(A218="",C218=""),"",NETWORKDAYS(A218,IF(B218="",A218,B218),목록!$F$5:$F$44)*IFERROR(VLOOKUP(IF(E218="","연차",E218),목록!$C$5:$D$14,2,FALSE()),1))</f>
        <v/>
      </c>
      <c r="G218" s="33"/>
      <c r="H218" s="40" t="str">
        <f aca="false">IF(A218="","",IF(C218="","이름 없음",IF(COUNTIF('직원 명부'!$B$5:$B$54,C218)=0,"명부에 없음",IF(AND(B218&lt;&gt;"",B218&lt;A218),"날짜 확인",IF(AND(F218=0,IFERROR(VLOOKUP(IF(E218="","연차",E218),목록!$C$5:$D$14,2,FALSE()),1)&gt;0),"휴일만 포함","OK")))))</f>
        <v/>
      </c>
    </row>
    <row r="219" customFormat="false" ht="15" hidden="false" customHeight="false" outlineLevel="0" collapsed="false">
      <c r="A219" s="34"/>
      <c r="B219" s="34"/>
      <c r="C219" s="33"/>
      <c r="D219" s="35" t="str">
        <f aca="false">IF(C219="","",IFERROR(INDEX('직원 명부'!$C$5:$C$54,MATCH(C219,'직원 명부'!$B$5:$B$54,0)),""))</f>
        <v/>
      </c>
      <c r="E219" s="33"/>
      <c r="F219" s="43" t="str">
        <f aca="false">IF(OR(A219="",C219=""),"",NETWORKDAYS(A219,IF(B219="",A219,B219),목록!$F$5:$F$44)*IFERROR(VLOOKUP(IF(E219="","연차",E219),목록!$C$5:$D$14,2,FALSE()),1))</f>
        <v/>
      </c>
      <c r="G219" s="33"/>
      <c r="H219" s="40" t="str">
        <f aca="false">IF(A219="","",IF(C219="","이름 없음",IF(COUNTIF('직원 명부'!$B$5:$B$54,C219)=0,"명부에 없음",IF(AND(B219&lt;&gt;"",B219&lt;A219),"날짜 확인",IF(AND(F219=0,IFERROR(VLOOKUP(IF(E219="","연차",E219),목록!$C$5:$D$14,2,FALSE()),1)&gt;0),"휴일만 포함","OK")))))</f>
        <v/>
      </c>
    </row>
    <row r="220" customFormat="false" ht="15" hidden="false" customHeight="false" outlineLevel="0" collapsed="false">
      <c r="A220" s="34"/>
      <c r="B220" s="34"/>
      <c r="C220" s="33"/>
      <c r="D220" s="35" t="str">
        <f aca="false">IF(C220="","",IFERROR(INDEX('직원 명부'!$C$5:$C$54,MATCH(C220,'직원 명부'!$B$5:$B$54,0)),""))</f>
        <v/>
      </c>
      <c r="E220" s="33"/>
      <c r="F220" s="43" t="str">
        <f aca="false">IF(OR(A220="",C220=""),"",NETWORKDAYS(A220,IF(B220="",A220,B220),목록!$F$5:$F$44)*IFERROR(VLOOKUP(IF(E220="","연차",E220),목록!$C$5:$D$14,2,FALSE()),1))</f>
        <v/>
      </c>
      <c r="G220" s="33"/>
      <c r="H220" s="40" t="str">
        <f aca="false">IF(A220="","",IF(C220="","이름 없음",IF(COUNTIF('직원 명부'!$B$5:$B$54,C220)=0,"명부에 없음",IF(AND(B220&lt;&gt;"",B220&lt;A220),"날짜 확인",IF(AND(F220=0,IFERROR(VLOOKUP(IF(E220="","연차",E220),목록!$C$5:$D$14,2,FALSE()),1)&gt;0),"휴일만 포함","OK")))))</f>
        <v/>
      </c>
    </row>
    <row r="221" customFormat="false" ht="15" hidden="false" customHeight="false" outlineLevel="0" collapsed="false">
      <c r="A221" s="34"/>
      <c r="B221" s="34"/>
      <c r="C221" s="33"/>
      <c r="D221" s="35" t="str">
        <f aca="false">IF(C221="","",IFERROR(INDEX('직원 명부'!$C$5:$C$54,MATCH(C221,'직원 명부'!$B$5:$B$54,0)),""))</f>
        <v/>
      </c>
      <c r="E221" s="33"/>
      <c r="F221" s="43" t="str">
        <f aca="false">IF(OR(A221="",C221=""),"",NETWORKDAYS(A221,IF(B221="",A221,B221),목록!$F$5:$F$44)*IFERROR(VLOOKUP(IF(E221="","연차",E221),목록!$C$5:$D$14,2,FALSE()),1))</f>
        <v/>
      </c>
      <c r="G221" s="33"/>
      <c r="H221" s="40" t="str">
        <f aca="false">IF(A221="","",IF(C221="","이름 없음",IF(COUNTIF('직원 명부'!$B$5:$B$54,C221)=0,"명부에 없음",IF(AND(B221&lt;&gt;"",B221&lt;A221),"날짜 확인",IF(AND(F221=0,IFERROR(VLOOKUP(IF(E221="","연차",E221),목록!$C$5:$D$14,2,FALSE()),1)&gt;0),"휴일만 포함","OK")))))</f>
        <v/>
      </c>
    </row>
    <row r="222" customFormat="false" ht="15" hidden="false" customHeight="false" outlineLevel="0" collapsed="false">
      <c r="A222" s="34"/>
      <c r="B222" s="34"/>
      <c r="C222" s="33"/>
      <c r="D222" s="35" t="str">
        <f aca="false">IF(C222="","",IFERROR(INDEX('직원 명부'!$C$5:$C$54,MATCH(C222,'직원 명부'!$B$5:$B$54,0)),""))</f>
        <v/>
      </c>
      <c r="E222" s="33"/>
      <c r="F222" s="43" t="str">
        <f aca="false">IF(OR(A222="",C222=""),"",NETWORKDAYS(A222,IF(B222="",A222,B222),목록!$F$5:$F$44)*IFERROR(VLOOKUP(IF(E222="","연차",E222),목록!$C$5:$D$14,2,FALSE()),1))</f>
        <v/>
      </c>
      <c r="G222" s="33"/>
      <c r="H222" s="40" t="str">
        <f aca="false">IF(A222="","",IF(C222="","이름 없음",IF(COUNTIF('직원 명부'!$B$5:$B$54,C222)=0,"명부에 없음",IF(AND(B222&lt;&gt;"",B222&lt;A222),"날짜 확인",IF(AND(F222=0,IFERROR(VLOOKUP(IF(E222="","연차",E222),목록!$C$5:$D$14,2,FALSE()),1)&gt;0),"휴일만 포함","OK")))))</f>
        <v/>
      </c>
    </row>
    <row r="223" customFormat="false" ht="15" hidden="false" customHeight="false" outlineLevel="0" collapsed="false">
      <c r="A223" s="34"/>
      <c r="B223" s="34"/>
      <c r="C223" s="33"/>
      <c r="D223" s="35" t="str">
        <f aca="false">IF(C223="","",IFERROR(INDEX('직원 명부'!$C$5:$C$54,MATCH(C223,'직원 명부'!$B$5:$B$54,0)),""))</f>
        <v/>
      </c>
      <c r="E223" s="33"/>
      <c r="F223" s="43" t="str">
        <f aca="false">IF(OR(A223="",C223=""),"",NETWORKDAYS(A223,IF(B223="",A223,B223),목록!$F$5:$F$44)*IFERROR(VLOOKUP(IF(E223="","연차",E223),목록!$C$5:$D$14,2,FALSE()),1))</f>
        <v/>
      </c>
      <c r="G223" s="33"/>
      <c r="H223" s="40" t="str">
        <f aca="false">IF(A223="","",IF(C223="","이름 없음",IF(COUNTIF('직원 명부'!$B$5:$B$54,C223)=0,"명부에 없음",IF(AND(B223&lt;&gt;"",B223&lt;A223),"날짜 확인",IF(AND(F223=0,IFERROR(VLOOKUP(IF(E223="","연차",E223),목록!$C$5:$D$14,2,FALSE()),1)&gt;0),"휴일만 포함","OK")))))</f>
        <v/>
      </c>
    </row>
    <row r="224" customFormat="false" ht="15" hidden="false" customHeight="false" outlineLevel="0" collapsed="false">
      <c r="A224" s="34"/>
      <c r="B224" s="34"/>
      <c r="C224" s="33"/>
      <c r="D224" s="35" t="str">
        <f aca="false">IF(C224="","",IFERROR(INDEX('직원 명부'!$C$5:$C$54,MATCH(C224,'직원 명부'!$B$5:$B$54,0)),""))</f>
        <v/>
      </c>
      <c r="E224" s="33"/>
      <c r="F224" s="43" t="str">
        <f aca="false">IF(OR(A224="",C224=""),"",NETWORKDAYS(A224,IF(B224="",A224,B224),목록!$F$5:$F$44)*IFERROR(VLOOKUP(IF(E224="","연차",E224),목록!$C$5:$D$14,2,FALSE()),1))</f>
        <v/>
      </c>
      <c r="G224" s="33"/>
      <c r="H224" s="40" t="str">
        <f aca="false">IF(A224="","",IF(C224="","이름 없음",IF(COUNTIF('직원 명부'!$B$5:$B$54,C224)=0,"명부에 없음",IF(AND(B224&lt;&gt;"",B224&lt;A224),"날짜 확인",IF(AND(F224=0,IFERROR(VLOOKUP(IF(E224="","연차",E224),목록!$C$5:$D$14,2,FALSE()),1)&gt;0),"휴일만 포함","OK")))))</f>
        <v/>
      </c>
    </row>
    <row r="225" customFormat="false" ht="15" hidden="false" customHeight="false" outlineLevel="0" collapsed="false">
      <c r="A225" s="34"/>
      <c r="B225" s="34"/>
      <c r="C225" s="33"/>
      <c r="D225" s="35" t="str">
        <f aca="false">IF(C225="","",IFERROR(INDEX('직원 명부'!$C$5:$C$54,MATCH(C225,'직원 명부'!$B$5:$B$54,0)),""))</f>
        <v/>
      </c>
      <c r="E225" s="33"/>
      <c r="F225" s="43" t="str">
        <f aca="false">IF(OR(A225="",C225=""),"",NETWORKDAYS(A225,IF(B225="",A225,B225),목록!$F$5:$F$44)*IFERROR(VLOOKUP(IF(E225="","연차",E225),목록!$C$5:$D$14,2,FALSE()),1))</f>
        <v/>
      </c>
      <c r="G225" s="33"/>
      <c r="H225" s="40" t="str">
        <f aca="false">IF(A225="","",IF(C225="","이름 없음",IF(COUNTIF('직원 명부'!$B$5:$B$54,C225)=0,"명부에 없음",IF(AND(B225&lt;&gt;"",B225&lt;A225),"날짜 확인",IF(AND(F225=0,IFERROR(VLOOKUP(IF(E225="","연차",E225),목록!$C$5:$D$14,2,FALSE()),1)&gt;0),"휴일만 포함","OK")))))</f>
        <v/>
      </c>
    </row>
    <row r="226" customFormat="false" ht="15" hidden="false" customHeight="false" outlineLevel="0" collapsed="false">
      <c r="A226" s="34"/>
      <c r="B226" s="34"/>
      <c r="C226" s="33"/>
      <c r="D226" s="35" t="str">
        <f aca="false">IF(C226="","",IFERROR(INDEX('직원 명부'!$C$5:$C$54,MATCH(C226,'직원 명부'!$B$5:$B$54,0)),""))</f>
        <v/>
      </c>
      <c r="E226" s="33"/>
      <c r="F226" s="43" t="str">
        <f aca="false">IF(OR(A226="",C226=""),"",NETWORKDAYS(A226,IF(B226="",A226,B226),목록!$F$5:$F$44)*IFERROR(VLOOKUP(IF(E226="","연차",E226),목록!$C$5:$D$14,2,FALSE()),1))</f>
        <v/>
      </c>
      <c r="G226" s="33"/>
      <c r="H226" s="40" t="str">
        <f aca="false">IF(A226="","",IF(C226="","이름 없음",IF(COUNTIF('직원 명부'!$B$5:$B$54,C226)=0,"명부에 없음",IF(AND(B226&lt;&gt;"",B226&lt;A226),"날짜 확인",IF(AND(F226=0,IFERROR(VLOOKUP(IF(E226="","연차",E226),목록!$C$5:$D$14,2,FALSE()),1)&gt;0),"휴일만 포함","OK")))))</f>
        <v/>
      </c>
    </row>
    <row r="227" customFormat="false" ht="15" hidden="false" customHeight="false" outlineLevel="0" collapsed="false">
      <c r="A227" s="34"/>
      <c r="B227" s="34"/>
      <c r="C227" s="33"/>
      <c r="D227" s="35" t="str">
        <f aca="false">IF(C227="","",IFERROR(INDEX('직원 명부'!$C$5:$C$54,MATCH(C227,'직원 명부'!$B$5:$B$54,0)),""))</f>
        <v/>
      </c>
      <c r="E227" s="33"/>
      <c r="F227" s="43" t="str">
        <f aca="false">IF(OR(A227="",C227=""),"",NETWORKDAYS(A227,IF(B227="",A227,B227),목록!$F$5:$F$44)*IFERROR(VLOOKUP(IF(E227="","연차",E227),목록!$C$5:$D$14,2,FALSE()),1))</f>
        <v/>
      </c>
      <c r="G227" s="33"/>
      <c r="H227" s="40" t="str">
        <f aca="false">IF(A227="","",IF(C227="","이름 없음",IF(COUNTIF('직원 명부'!$B$5:$B$54,C227)=0,"명부에 없음",IF(AND(B227&lt;&gt;"",B227&lt;A227),"날짜 확인",IF(AND(F227=0,IFERROR(VLOOKUP(IF(E227="","연차",E227),목록!$C$5:$D$14,2,FALSE()),1)&gt;0),"휴일만 포함","OK")))))</f>
        <v/>
      </c>
    </row>
    <row r="228" customFormat="false" ht="15" hidden="false" customHeight="false" outlineLevel="0" collapsed="false">
      <c r="A228" s="34"/>
      <c r="B228" s="34"/>
      <c r="C228" s="33"/>
      <c r="D228" s="35" t="str">
        <f aca="false">IF(C228="","",IFERROR(INDEX('직원 명부'!$C$5:$C$54,MATCH(C228,'직원 명부'!$B$5:$B$54,0)),""))</f>
        <v/>
      </c>
      <c r="E228" s="33"/>
      <c r="F228" s="43" t="str">
        <f aca="false">IF(OR(A228="",C228=""),"",NETWORKDAYS(A228,IF(B228="",A228,B228),목록!$F$5:$F$44)*IFERROR(VLOOKUP(IF(E228="","연차",E228),목록!$C$5:$D$14,2,FALSE()),1))</f>
        <v/>
      </c>
      <c r="G228" s="33"/>
      <c r="H228" s="40" t="str">
        <f aca="false">IF(A228="","",IF(C228="","이름 없음",IF(COUNTIF('직원 명부'!$B$5:$B$54,C228)=0,"명부에 없음",IF(AND(B228&lt;&gt;"",B228&lt;A228),"날짜 확인",IF(AND(F228=0,IFERROR(VLOOKUP(IF(E228="","연차",E228),목록!$C$5:$D$14,2,FALSE()),1)&gt;0),"휴일만 포함","OK")))))</f>
        <v/>
      </c>
    </row>
    <row r="229" customFormat="false" ht="15" hidden="false" customHeight="false" outlineLevel="0" collapsed="false">
      <c r="A229" s="34"/>
      <c r="B229" s="34"/>
      <c r="C229" s="33"/>
      <c r="D229" s="35" t="str">
        <f aca="false">IF(C229="","",IFERROR(INDEX('직원 명부'!$C$5:$C$54,MATCH(C229,'직원 명부'!$B$5:$B$54,0)),""))</f>
        <v/>
      </c>
      <c r="E229" s="33"/>
      <c r="F229" s="43" t="str">
        <f aca="false">IF(OR(A229="",C229=""),"",NETWORKDAYS(A229,IF(B229="",A229,B229),목록!$F$5:$F$44)*IFERROR(VLOOKUP(IF(E229="","연차",E229),목록!$C$5:$D$14,2,FALSE()),1))</f>
        <v/>
      </c>
      <c r="G229" s="33"/>
      <c r="H229" s="40" t="str">
        <f aca="false">IF(A229="","",IF(C229="","이름 없음",IF(COUNTIF('직원 명부'!$B$5:$B$54,C229)=0,"명부에 없음",IF(AND(B229&lt;&gt;"",B229&lt;A229),"날짜 확인",IF(AND(F229=0,IFERROR(VLOOKUP(IF(E229="","연차",E229),목록!$C$5:$D$14,2,FALSE()),1)&gt;0),"휴일만 포함","OK")))))</f>
        <v/>
      </c>
    </row>
    <row r="230" customFormat="false" ht="15" hidden="false" customHeight="false" outlineLevel="0" collapsed="false">
      <c r="A230" s="34"/>
      <c r="B230" s="34"/>
      <c r="C230" s="33"/>
      <c r="D230" s="35" t="str">
        <f aca="false">IF(C230="","",IFERROR(INDEX('직원 명부'!$C$5:$C$54,MATCH(C230,'직원 명부'!$B$5:$B$54,0)),""))</f>
        <v/>
      </c>
      <c r="E230" s="33"/>
      <c r="F230" s="43" t="str">
        <f aca="false">IF(OR(A230="",C230=""),"",NETWORKDAYS(A230,IF(B230="",A230,B230),목록!$F$5:$F$44)*IFERROR(VLOOKUP(IF(E230="","연차",E230),목록!$C$5:$D$14,2,FALSE()),1))</f>
        <v/>
      </c>
      <c r="G230" s="33"/>
      <c r="H230" s="40" t="str">
        <f aca="false">IF(A230="","",IF(C230="","이름 없음",IF(COUNTIF('직원 명부'!$B$5:$B$54,C230)=0,"명부에 없음",IF(AND(B230&lt;&gt;"",B230&lt;A230),"날짜 확인",IF(AND(F230=0,IFERROR(VLOOKUP(IF(E230="","연차",E230),목록!$C$5:$D$14,2,FALSE()),1)&gt;0),"휴일만 포함","OK")))))</f>
        <v/>
      </c>
    </row>
    <row r="231" customFormat="false" ht="15" hidden="false" customHeight="false" outlineLevel="0" collapsed="false">
      <c r="A231" s="34"/>
      <c r="B231" s="34"/>
      <c r="C231" s="33"/>
      <c r="D231" s="35" t="str">
        <f aca="false">IF(C231="","",IFERROR(INDEX('직원 명부'!$C$5:$C$54,MATCH(C231,'직원 명부'!$B$5:$B$54,0)),""))</f>
        <v/>
      </c>
      <c r="E231" s="33"/>
      <c r="F231" s="43" t="str">
        <f aca="false">IF(OR(A231="",C231=""),"",NETWORKDAYS(A231,IF(B231="",A231,B231),목록!$F$5:$F$44)*IFERROR(VLOOKUP(IF(E231="","연차",E231),목록!$C$5:$D$14,2,FALSE()),1))</f>
        <v/>
      </c>
      <c r="G231" s="33"/>
      <c r="H231" s="40" t="str">
        <f aca="false">IF(A231="","",IF(C231="","이름 없음",IF(COUNTIF('직원 명부'!$B$5:$B$54,C231)=0,"명부에 없음",IF(AND(B231&lt;&gt;"",B231&lt;A231),"날짜 확인",IF(AND(F231=0,IFERROR(VLOOKUP(IF(E231="","연차",E231),목록!$C$5:$D$14,2,FALSE()),1)&gt;0),"휴일만 포함","OK")))))</f>
        <v/>
      </c>
    </row>
    <row r="232" customFormat="false" ht="15" hidden="false" customHeight="false" outlineLevel="0" collapsed="false">
      <c r="A232" s="34"/>
      <c r="B232" s="34"/>
      <c r="C232" s="33"/>
      <c r="D232" s="35" t="str">
        <f aca="false">IF(C232="","",IFERROR(INDEX('직원 명부'!$C$5:$C$54,MATCH(C232,'직원 명부'!$B$5:$B$54,0)),""))</f>
        <v/>
      </c>
      <c r="E232" s="33"/>
      <c r="F232" s="43" t="str">
        <f aca="false">IF(OR(A232="",C232=""),"",NETWORKDAYS(A232,IF(B232="",A232,B232),목록!$F$5:$F$44)*IFERROR(VLOOKUP(IF(E232="","연차",E232),목록!$C$5:$D$14,2,FALSE()),1))</f>
        <v/>
      </c>
      <c r="G232" s="33"/>
      <c r="H232" s="40" t="str">
        <f aca="false">IF(A232="","",IF(C232="","이름 없음",IF(COUNTIF('직원 명부'!$B$5:$B$54,C232)=0,"명부에 없음",IF(AND(B232&lt;&gt;"",B232&lt;A232),"날짜 확인",IF(AND(F232=0,IFERROR(VLOOKUP(IF(E232="","연차",E232),목록!$C$5:$D$14,2,FALSE()),1)&gt;0),"휴일만 포함","OK")))))</f>
        <v/>
      </c>
    </row>
    <row r="233" customFormat="false" ht="15" hidden="false" customHeight="false" outlineLevel="0" collapsed="false">
      <c r="A233" s="34"/>
      <c r="B233" s="34"/>
      <c r="C233" s="33"/>
      <c r="D233" s="35" t="str">
        <f aca="false">IF(C233="","",IFERROR(INDEX('직원 명부'!$C$5:$C$54,MATCH(C233,'직원 명부'!$B$5:$B$54,0)),""))</f>
        <v/>
      </c>
      <c r="E233" s="33"/>
      <c r="F233" s="43" t="str">
        <f aca="false">IF(OR(A233="",C233=""),"",NETWORKDAYS(A233,IF(B233="",A233,B233),목록!$F$5:$F$44)*IFERROR(VLOOKUP(IF(E233="","연차",E233),목록!$C$5:$D$14,2,FALSE()),1))</f>
        <v/>
      </c>
      <c r="G233" s="33"/>
      <c r="H233" s="40" t="str">
        <f aca="false">IF(A233="","",IF(C233="","이름 없음",IF(COUNTIF('직원 명부'!$B$5:$B$54,C233)=0,"명부에 없음",IF(AND(B233&lt;&gt;"",B233&lt;A233),"날짜 확인",IF(AND(F233=0,IFERROR(VLOOKUP(IF(E233="","연차",E233),목록!$C$5:$D$14,2,FALSE()),1)&gt;0),"휴일만 포함","OK")))))</f>
        <v/>
      </c>
    </row>
    <row r="234" customFormat="false" ht="15" hidden="false" customHeight="false" outlineLevel="0" collapsed="false">
      <c r="A234" s="34"/>
      <c r="B234" s="34"/>
      <c r="C234" s="33"/>
      <c r="D234" s="35" t="str">
        <f aca="false">IF(C234="","",IFERROR(INDEX('직원 명부'!$C$5:$C$54,MATCH(C234,'직원 명부'!$B$5:$B$54,0)),""))</f>
        <v/>
      </c>
      <c r="E234" s="33"/>
      <c r="F234" s="43" t="str">
        <f aca="false">IF(OR(A234="",C234=""),"",NETWORKDAYS(A234,IF(B234="",A234,B234),목록!$F$5:$F$44)*IFERROR(VLOOKUP(IF(E234="","연차",E234),목록!$C$5:$D$14,2,FALSE()),1))</f>
        <v/>
      </c>
      <c r="G234" s="33"/>
      <c r="H234" s="40" t="str">
        <f aca="false">IF(A234="","",IF(C234="","이름 없음",IF(COUNTIF('직원 명부'!$B$5:$B$54,C234)=0,"명부에 없음",IF(AND(B234&lt;&gt;"",B234&lt;A234),"날짜 확인",IF(AND(F234=0,IFERROR(VLOOKUP(IF(E234="","연차",E234),목록!$C$5:$D$14,2,FALSE()),1)&gt;0),"휴일만 포함","OK")))))</f>
        <v/>
      </c>
    </row>
    <row r="235" customFormat="false" ht="15" hidden="false" customHeight="false" outlineLevel="0" collapsed="false">
      <c r="A235" s="34"/>
      <c r="B235" s="34"/>
      <c r="C235" s="33"/>
      <c r="D235" s="35" t="str">
        <f aca="false">IF(C235="","",IFERROR(INDEX('직원 명부'!$C$5:$C$54,MATCH(C235,'직원 명부'!$B$5:$B$54,0)),""))</f>
        <v/>
      </c>
      <c r="E235" s="33"/>
      <c r="F235" s="43" t="str">
        <f aca="false">IF(OR(A235="",C235=""),"",NETWORKDAYS(A235,IF(B235="",A235,B235),목록!$F$5:$F$44)*IFERROR(VLOOKUP(IF(E235="","연차",E235),목록!$C$5:$D$14,2,FALSE()),1))</f>
        <v/>
      </c>
      <c r="G235" s="33"/>
      <c r="H235" s="40" t="str">
        <f aca="false">IF(A235="","",IF(C235="","이름 없음",IF(COUNTIF('직원 명부'!$B$5:$B$54,C235)=0,"명부에 없음",IF(AND(B235&lt;&gt;"",B235&lt;A235),"날짜 확인",IF(AND(F235=0,IFERROR(VLOOKUP(IF(E235="","연차",E235),목록!$C$5:$D$14,2,FALSE()),1)&gt;0),"휴일만 포함","OK")))))</f>
        <v/>
      </c>
    </row>
    <row r="236" customFormat="false" ht="15" hidden="false" customHeight="false" outlineLevel="0" collapsed="false">
      <c r="A236" s="34"/>
      <c r="B236" s="34"/>
      <c r="C236" s="33"/>
      <c r="D236" s="35" t="str">
        <f aca="false">IF(C236="","",IFERROR(INDEX('직원 명부'!$C$5:$C$54,MATCH(C236,'직원 명부'!$B$5:$B$54,0)),""))</f>
        <v/>
      </c>
      <c r="E236" s="33"/>
      <c r="F236" s="43" t="str">
        <f aca="false">IF(OR(A236="",C236=""),"",NETWORKDAYS(A236,IF(B236="",A236,B236),목록!$F$5:$F$44)*IFERROR(VLOOKUP(IF(E236="","연차",E236),목록!$C$5:$D$14,2,FALSE()),1))</f>
        <v/>
      </c>
      <c r="G236" s="33"/>
      <c r="H236" s="40" t="str">
        <f aca="false">IF(A236="","",IF(C236="","이름 없음",IF(COUNTIF('직원 명부'!$B$5:$B$54,C236)=0,"명부에 없음",IF(AND(B236&lt;&gt;"",B236&lt;A236),"날짜 확인",IF(AND(F236=0,IFERROR(VLOOKUP(IF(E236="","연차",E236),목록!$C$5:$D$14,2,FALSE()),1)&gt;0),"휴일만 포함","OK")))))</f>
        <v/>
      </c>
    </row>
    <row r="237" customFormat="false" ht="15" hidden="false" customHeight="false" outlineLevel="0" collapsed="false">
      <c r="A237" s="34"/>
      <c r="B237" s="34"/>
      <c r="C237" s="33"/>
      <c r="D237" s="35" t="str">
        <f aca="false">IF(C237="","",IFERROR(INDEX('직원 명부'!$C$5:$C$54,MATCH(C237,'직원 명부'!$B$5:$B$54,0)),""))</f>
        <v/>
      </c>
      <c r="E237" s="33"/>
      <c r="F237" s="43" t="str">
        <f aca="false">IF(OR(A237="",C237=""),"",NETWORKDAYS(A237,IF(B237="",A237,B237),목록!$F$5:$F$44)*IFERROR(VLOOKUP(IF(E237="","연차",E237),목록!$C$5:$D$14,2,FALSE()),1))</f>
        <v/>
      </c>
      <c r="G237" s="33"/>
      <c r="H237" s="40" t="str">
        <f aca="false">IF(A237="","",IF(C237="","이름 없음",IF(COUNTIF('직원 명부'!$B$5:$B$54,C237)=0,"명부에 없음",IF(AND(B237&lt;&gt;"",B237&lt;A237),"날짜 확인",IF(AND(F237=0,IFERROR(VLOOKUP(IF(E237="","연차",E237),목록!$C$5:$D$14,2,FALSE()),1)&gt;0),"휴일만 포함","OK")))))</f>
        <v/>
      </c>
    </row>
    <row r="238" customFormat="false" ht="15" hidden="false" customHeight="false" outlineLevel="0" collapsed="false">
      <c r="A238" s="34"/>
      <c r="B238" s="34"/>
      <c r="C238" s="33"/>
      <c r="D238" s="35" t="str">
        <f aca="false">IF(C238="","",IFERROR(INDEX('직원 명부'!$C$5:$C$54,MATCH(C238,'직원 명부'!$B$5:$B$54,0)),""))</f>
        <v/>
      </c>
      <c r="E238" s="33"/>
      <c r="F238" s="43" t="str">
        <f aca="false">IF(OR(A238="",C238=""),"",NETWORKDAYS(A238,IF(B238="",A238,B238),목록!$F$5:$F$44)*IFERROR(VLOOKUP(IF(E238="","연차",E238),목록!$C$5:$D$14,2,FALSE()),1))</f>
        <v/>
      </c>
      <c r="G238" s="33"/>
      <c r="H238" s="40" t="str">
        <f aca="false">IF(A238="","",IF(C238="","이름 없음",IF(COUNTIF('직원 명부'!$B$5:$B$54,C238)=0,"명부에 없음",IF(AND(B238&lt;&gt;"",B238&lt;A238),"날짜 확인",IF(AND(F238=0,IFERROR(VLOOKUP(IF(E238="","연차",E238),목록!$C$5:$D$14,2,FALSE()),1)&gt;0),"휴일만 포함","OK")))))</f>
        <v/>
      </c>
    </row>
    <row r="239" customFormat="false" ht="15" hidden="false" customHeight="false" outlineLevel="0" collapsed="false">
      <c r="A239" s="34"/>
      <c r="B239" s="34"/>
      <c r="C239" s="33"/>
      <c r="D239" s="35" t="str">
        <f aca="false">IF(C239="","",IFERROR(INDEX('직원 명부'!$C$5:$C$54,MATCH(C239,'직원 명부'!$B$5:$B$54,0)),""))</f>
        <v/>
      </c>
      <c r="E239" s="33"/>
      <c r="F239" s="43" t="str">
        <f aca="false">IF(OR(A239="",C239=""),"",NETWORKDAYS(A239,IF(B239="",A239,B239),목록!$F$5:$F$44)*IFERROR(VLOOKUP(IF(E239="","연차",E239),목록!$C$5:$D$14,2,FALSE()),1))</f>
        <v/>
      </c>
      <c r="G239" s="33"/>
      <c r="H239" s="40" t="str">
        <f aca="false">IF(A239="","",IF(C239="","이름 없음",IF(COUNTIF('직원 명부'!$B$5:$B$54,C239)=0,"명부에 없음",IF(AND(B239&lt;&gt;"",B239&lt;A239),"날짜 확인",IF(AND(F239=0,IFERROR(VLOOKUP(IF(E239="","연차",E239),목록!$C$5:$D$14,2,FALSE()),1)&gt;0),"휴일만 포함","OK")))))</f>
        <v/>
      </c>
    </row>
    <row r="240" customFormat="false" ht="15" hidden="false" customHeight="false" outlineLevel="0" collapsed="false">
      <c r="A240" s="34"/>
      <c r="B240" s="34"/>
      <c r="C240" s="33"/>
      <c r="D240" s="35" t="str">
        <f aca="false">IF(C240="","",IFERROR(INDEX('직원 명부'!$C$5:$C$54,MATCH(C240,'직원 명부'!$B$5:$B$54,0)),""))</f>
        <v/>
      </c>
      <c r="E240" s="33"/>
      <c r="F240" s="43" t="str">
        <f aca="false">IF(OR(A240="",C240=""),"",NETWORKDAYS(A240,IF(B240="",A240,B240),목록!$F$5:$F$44)*IFERROR(VLOOKUP(IF(E240="","연차",E240),목록!$C$5:$D$14,2,FALSE()),1))</f>
        <v/>
      </c>
      <c r="G240" s="33"/>
      <c r="H240" s="40" t="str">
        <f aca="false">IF(A240="","",IF(C240="","이름 없음",IF(COUNTIF('직원 명부'!$B$5:$B$54,C240)=0,"명부에 없음",IF(AND(B240&lt;&gt;"",B240&lt;A240),"날짜 확인",IF(AND(F240=0,IFERROR(VLOOKUP(IF(E240="","연차",E240),목록!$C$5:$D$14,2,FALSE()),1)&gt;0),"휴일만 포함","OK")))))</f>
        <v/>
      </c>
    </row>
    <row r="241" customFormat="false" ht="15" hidden="false" customHeight="false" outlineLevel="0" collapsed="false">
      <c r="A241" s="34"/>
      <c r="B241" s="34"/>
      <c r="C241" s="33"/>
      <c r="D241" s="35" t="str">
        <f aca="false">IF(C241="","",IFERROR(INDEX('직원 명부'!$C$5:$C$54,MATCH(C241,'직원 명부'!$B$5:$B$54,0)),""))</f>
        <v/>
      </c>
      <c r="E241" s="33"/>
      <c r="F241" s="43" t="str">
        <f aca="false">IF(OR(A241="",C241=""),"",NETWORKDAYS(A241,IF(B241="",A241,B241),목록!$F$5:$F$44)*IFERROR(VLOOKUP(IF(E241="","연차",E241),목록!$C$5:$D$14,2,FALSE()),1))</f>
        <v/>
      </c>
      <c r="G241" s="33"/>
      <c r="H241" s="40" t="str">
        <f aca="false">IF(A241="","",IF(C241="","이름 없음",IF(COUNTIF('직원 명부'!$B$5:$B$54,C241)=0,"명부에 없음",IF(AND(B241&lt;&gt;"",B241&lt;A241),"날짜 확인",IF(AND(F241=0,IFERROR(VLOOKUP(IF(E241="","연차",E241),목록!$C$5:$D$14,2,FALSE()),1)&gt;0),"휴일만 포함","OK")))))</f>
        <v/>
      </c>
    </row>
    <row r="242" customFormat="false" ht="15" hidden="false" customHeight="false" outlineLevel="0" collapsed="false">
      <c r="A242" s="34"/>
      <c r="B242" s="34"/>
      <c r="C242" s="33"/>
      <c r="D242" s="35" t="str">
        <f aca="false">IF(C242="","",IFERROR(INDEX('직원 명부'!$C$5:$C$54,MATCH(C242,'직원 명부'!$B$5:$B$54,0)),""))</f>
        <v/>
      </c>
      <c r="E242" s="33"/>
      <c r="F242" s="43" t="str">
        <f aca="false">IF(OR(A242="",C242=""),"",NETWORKDAYS(A242,IF(B242="",A242,B242),목록!$F$5:$F$44)*IFERROR(VLOOKUP(IF(E242="","연차",E242),목록!$C$5:$D$14,2,FALSE()),1))</f>
        <v/>
      </c>
      <c r="G242" s="33"/>
      <c r="H242" s="40" t="str">
        <f aca="false">IF(A242="","",IF(C242="","이름 없음",IF(COUNTIF('직원 명부'!$B$5:$B$54,C242)=0,"명부에 없음",IF(AND(B242&lt;&gt;"",B242&lt;A242),"날짜 확인",IF(AND(F242=0,IFERROR(VLOOKUP(IF(E242="","연차",E242),목록!$C$5:$D$14,2,FALSE()),1)&gt;0),"휴일만 포함","OK")))))</f>
        <v/>
      </c>
    </row>
    <row r="243" customFormat="false" ht="15" hidden="false" customHeight="false" outlineLevel="0" collapsed="false">
      <c r="A243" s="34"/>
      <c r="B243" s="34"/>
      <c r="C243" s="33"/>
      <c r="D243" s="35" t="str">
        <f aca="false">IF(C243="","",IFERROR(INDEX('직원 명부'!$C$5:$C$54,MATCH(C243,'직원 명부'!$B$5:$B$54,0)),""))</f>
        <v/>
      </c>
      <c r="E243" s="33"/>
      <c r="F243" s="43" t="str">
        <f aca="false">IF(OR(A243="",C243=""),"",NETWORKDAYS(A243,IF(B243="",A243,B243),목록!$F$5:$F$44)*IFERROR(VLOOKUP(IF(E243="","연차",E243),목록!$C$5:$D$14,2,FALSE()),1))</f>
        <v/>
      </c>
      <c r="G243" s="33"/>
      <c r="H243" s="40" t="str">
        <f aca="false">IF(A243="","",IF(C243="","이름 없음",IF(COUNTIF('직원 명부'!$B$5:$B$54,C243)=0,"명부에 없음",IF(AND(B243&lt;&gt;"",B243&lt;A243),"날짜 확인",IF(AND(F243=0,IFERROR(VLOOKUP(IF(E243="","연차",E243),목록!$C$5:$D$14,2,FALSE()),1)&gt;0),"휴일만 포함","OK")))))</f>
        <v/>
      </c>
    </row>
    <row r="244" customFormat="false" ht="15" hidden="false" customHeight="false" outlineLevel="0" collapsed="false">
      <c r="A244" s="34"/>
      <c r="B244" s="34"/>
      <c r="C244" s="33"/>
      <c r="D244" s="35" t="str">
        <f aca="false">IF(C244="","",IFERROR(INDEX('직원 명부'!$C$5:$C$54,MATCH(C244,'직원 명부'!$B$5:$B$54,0)),""))</f>
        <v/>
      </c>
      <c r="E244" s="33"/>
      <c r="F244" s="43" t="str">
        <f aca="false">IF(OR(A244="",C244=""),"",NETWORKDAYS(A244,IF(B244="",A244,B244),목록!$F$5:$F$44)*IFERROR(VLOOKUP(IF(E244="","연차",E244),목록!$C$5:$D$14,2,FALSE()),1))</f>
        <v/>
      </c>
      <c r="G244" s="33"/>
      <c r="H244" s="40" t="str">
        <f aca="false">IF(A244="","",IF(C244="","이름 없음",IF(COUNTIF('직원 명부'!$B$5:$B$54,C244)=0,"명부에 없음",IF(AND(B244&lt;&gt;"",B244&lt;A244),"날짜 확인",IF(AND(F244=0,IFERROR(VLOOKUP(IF(E244="","연차",E244),목록!$C$5:$D$14,2,FALSE()),1)&gt;0),"휴일만 포함","OK")))))</f>
        <v/>
      </c>
    </row>
    <row r="245" customFormat="false" ht="15" hidden="false" customHeight="false" outlineLevel="0" collapsed="false">
      <c r="A245" s="34"/>
      <c r="B245" s="34"/>
      <c r="C245" s="33"/>
      <c r="D245" s="35" t="str">
        <f aca="false">IF(C245="","",IFERROR(INDEX('직원 명부'!$C$5:$C$54,MATCH(C245,'직원 명부'!$B$5:$B$54,0)),""))</f>
        <v/>
      </c>
      <c r="E245" s="33"/>
      <c r="F245" s="43" t="str">
        <f aca="false">IF(OR(A245="",C245=""),"",NETWORKDAYS(A245,IF(B245="",A245,B245),목록!$F$5:$F$44)*IFERROR(VLOOKUP(IF(E245="","연차",E245),목록!$C$5:$D$14,2,FALSE()),1))</f>
        <v/>
      </c>
      <c r="G245" s="33"/>
      <c r="H245" s="40" t="str">
        <f aca="false">IF(A245="","",IF(C245="","이름 없음",IF(COUNTIF('직원 명부'!$B$5:$B$54,C245)=0,"명부에 없음",IF(AND(B245&lt;&gt;"",B245&lt;A245),"날짜 확인",IF(AND(F245=0,IFERROR(VLOOKUP(IF(E245="","연차",E245),목록!$C$5:$D$14,2,FALSE()),1)&gt;0),"휴일만 포함","OK")))))</f>
        <v/>
      </c>
    </row>
    <row r="246" customFormat="false" ht="15" hidden="false" customHeight="false" outlineLevel="0" collapsed="false">
      <c r="A246" s="34"/>
      <c r="B246" s="34"/>
      <c r="C246" s="33"/>
      <c r="D246" s="35" t="str">
        <f aca="false">IF(C246="","",IFERROR(INDEX('직원 명부'!$C$5:$C$54,MATCH(C246,'직원 명부'!$B$5:$B$54,0)),""))</f>
        <v/>
      </c>
      <c r="E246" s="33"/>
      <c r="F246" s="43" t="str">
        <f aca="false">IF(OR(A246="",C246=""),"",NETWORKDAYS(A246,IF(B246="",A246,B246),목록!$F$5:$F$44)*IFERROR(VLOOKUP(IF(E246="","연차",E246),목록!$C$5:$D$14,2,FALSE()),1))</f>
        <v/>
      </c>
      <c r="G246" s="33"/>
      <c r="H246" s="40" t="str">
        <f aca="false">IF(A246="","",IF(C246="","이름 없음",IF(COUNTIF('직원 명부'!$B$5:$B$54,C246)=0,"명부에 없음",IF(AND(B246&lt;&gt;"",B246&lt;A246),"날짜 확인",IF(AND(F246=0,IFERROR(VLOOKUP(IF(E246="","연차",E246),목록!$C$5:$D$14,2,FALSE()),1)&gt;0),"휴일만 포함","OK")))))</f>
        <v/>
      </c>
    </row>
    <row r="247" customFormat="false" ht="15" hidden="false" customHeight="false" outlineLevel="0" collapsed="false">
      <c r="A247" s="34"/>
      <c r="B247" s="34"/>
      <c r="C247" s="33"/>
      <c r="D247" s="35" t="str">
        <f aca="false">IF(C247="","",IFERROR(INDEX('직원 명부'!$C$5:$C$54,MATCH(C247,'직원 명부'!$B$5:$B$54,0)),""))</f>
        <v/>
      </c>
      <c r="E247" s="33"/>
      <c r="F247" s="43" t="str">
        <f aca="false">IF(OR(A247="",C247=""),"",NETWORKDAYS(A247,IF(B247="",A247,B247),목록!$F$5:$F$44)*IFERROR(VLOOKUP(IF(E247="","연차",E247),목록!$C$5:$D$14,2,FALSE()),1))</f>
        <v/>
      </c>
      <c r="G247" s="33"/>
      <c r="H247" s="40" t="str">
        <f aca="false">IF(A247="","",IF(C247="","이름 없음",IF(COUNTIF('직원 명부'!$B$5:$B$54,C247)=0,"명부에 없음",IF(AND(B247&lt;&gt;"",B247&lt;A247),"날짜 확인",IF(AND(F247=0,IFERROR(VLOOKUP(IF(E247="","연차",E247),목록!$C$5:$D$14,2,FALSE()),1)&gt;0),"휴일만 포함","OK")))))</f>
        <v/>
      </c>
    </row>
    <row r="248" customFormat="false" ht="15" hidden="false" customHeight="false" outlineLevel="0" collapsed="false">
      <c r="A248" s="34"/>
      <c r="B248" s="34"/>
      <c r="C248" s="33"/>
      <c r="D248" s="35" t="str">
        <f aca="false">IF(C248="","",IFERROR(INDEX('직원 명부'!$C$5:$C$54,MATCH(C248,'직원 명부'!$B$5:$B$54,0)),""))</f>
        <v/>
      </c>
      <c r="E248" s="33"/>
      <c r="F248" s="43" t="str">
        <f aca="false">IF(OR(A248="",C248=""),"",NETWORKDAYS(A248,IF(B248="",A248,B248),목록!$F$5:$F$44)*IFERROR(VLOOKUP(IF(E248="","연차",E248),목록!$C$5:$D$14,2,FALSE()),1))</f>
        <v/>
      </c>
      <c r="G248" s="33"/>
      <c r="H248" s="40" t="str">
        <f aca="false">IF(A248="","",IF(C248="","이름 없음",IF(COUNTIF('직원 명부'!$B$5:$B$54,C248)=0,"명부에 없음",IF(AND(B248&lt;&gt;"",B248&lt;A248),"날짜 확인",IF(AND(F248=0,IFERROR(VLOOKUP(IF(E248="","연차",E248),목록!$C$5:$D$14,2,FALSE()),1)&gt;0),"휴일만 포함","OK")))))</f>
        <v/>
      </c>
    </row>
    <row r="249" customFormat="false" ht="15" hidden="false" customHeight="false" outlineLevel="0" collapsed="false">
      <c r="A249" s="34"/>
      <c r="B249" s="34"/>
      <c r="C249" s="33"/>
      <c r="D249" s="35" t="str">
        <f aca="false">IF(C249="","",IFERROR(INDEX('직원 명부'!$C$5:$C$54,MATCH(C249,'직원 명부'!$B$5:$B$54,0)),""))</f>
        <v/>
      </c>
      <c r="E249" s="33"/>
      <c r="F249" s="43" t="str">
        <f aca="false">IF(OR(A249="",C249=""),"",NETWORKDAYS(A249,IF(B249="",A249,B249),목록!$F$5:$F$44)*IFERROR(VLOOKUP(IF(E249="","연차",E249),목록!$C$5:$D$14,2,FALSE()),1))</f>
        <v/>
      </c>
      <c r="G249" s="33"/>
      <c r="H249" s="40" t="str">
        <f aca="false">IF(A249="","",IF(C249="","이름 없음",IF(COUNTIF('직원 명부'!$B$5:$B$54,C249)=0,"명부에 없음",IF(AND(B249&lt;&gt;"",B249&lt;A249),"날짜 확인",IF(AND(F249=0,IFERROR(VLOOKUP(IF(E249="","연차",E249),목록!$C$5:$D$14,2,FALSE()),1)&gt;0),"휴일만 포함","OK")))))</f>
        <v/>
      </c>
    </row>
    <row r="250" customFormat="false" ht="15" hidden="false" customHeight="false" outlineLevel="0" collapsed="false">
      <c r="A250" s="34"/>
      <c r="B250" s="34"/>
      <c r="C250" s="33"/>
      <c r="D250" s="35" t="str">
        <f aca="false">IF(C250="","",IFERROR(INDEX('직원 명부'!$C$5:$C$54,MATCH(C250,'직원 명부'!$B$5:$B$54,0)),""))</f>
        <v/>
      </c>
      <c r="E250" s="33"/>
      <c r="F250" s="43" t="str">
        <f aca="false">IF(OR(A250="",C250=""),"",NETWORKDAYS(A250,IF(B250="",A250,B250),목록!$F$5:$F$44)*IFERROR(VLOOKUP(IF(E250="","연차",E250),목록!$C$5:$D$14,2,FALSE()),1))</f>
        <v/>
      </c>
      <c r="G250" s="33"/>
      <c r="H250" s="40" t="str">
        <f aca="false">IF(A250="","",IF(C250="","이름 없음",IF(COUNTIF('직원 명부'!$B$5:$B$54,C250)=0,"명부에 없음",IF(AND(B250&lt;&gt;"",B250&lt;A250),"날짜 확인",IF(AND(F250=0,IFERROR(VLOOKUP(IF(E250="","연차",E250),목록!$C$5:$D$14,2,FALSE()),1)&gt;0),"휴일만 포함","OK")))))</f>
        <v/>
      </c>
    </row>
    <row r="251" customFormat="false" ht="15" hidden="false" customHeight="false" outlineLevel="0" collapsed="false">
      <c r="A251" s="34"/>
      <c r="B251" s="34"/>
      <c r="C251" s="33"/>
      <c r="D251" s="35" t="str">
        <f aca="false">IF(C251="","",IFERROR(INDEX('직원 명부'!$C$5:$C$54,MATCH(C251,'직원 명부'!$B$5:$B$54,0)),""))</f>
        <v/>
      </c>
      <c r="E251" s="33"/>
      <c r="F251" s="43" t="str">
        <f aca="false">IF(OR(A251="",C251=""),"",NETWORKDAYS(A251,IF(B251="",A251,B251),목록!$F$5:$F$44)*IFERROR(VLOOKUP(IF(E251="","연차",E251),목록!$C$5:$D$14,2,FALSE()),1))</f>
        <v/>
      </c>
      <c r="G251" s="33"/>
      <c r="H251" s="40" t="str">
        <f aca="false">IF(A251="","",IF(C251="","이름 없음",IF(COUNTIF('직원 명부'!$B$5:$B$54,C251)=0,"명부에 없음",IF(AND(B251&lt;&gt;"",B251&lt;A251),"날짜 확인",IF(AND(F251=0,IFERROR(VLOOKUP(IF(E251="","연차",E251),목록!$C$5:$D$14,2,FALSE()),1)&gt;0),"휴일만 포함","OK")))))</f>
        <v/>
      </c>
    </row>
    <row r="252" customFormat="false" ht="15" hidden="false" customHeight="false" outlineLevel="0" collapsed="false">
      <c r="A252" s="34"/>
      <c r="B252" s="34"/>
      <c r="C252" s="33"/>
      <c r="D252" s="35" t="str">
        <f aca="false">IF(C252="","",IFERROR(INDEX('직원 명부'!$C$5:$C$54,MATCH(C252,'직원 명부'!$B$5:$B$54,0)),""))</f>
        <v/>
      </c>
      <c r="E252" s="33"/>
      <c r="F252" s="43" t="str">
        <f aca="false">IF(OR(A252="",C252=""),"",NETWORKDAYS(A252,IF(B252="",A252,B252),목록!$F$5:$F$44)*IFERROR(VLOOKUP(IF(E252="","연차",E252),목록!$C$5:$D$14,2,FALSE()),1))</f>
        <v/>
      </c>
      <c r="G252" s="33"/>
      <c r="H252" s="40" t="str">
        <f aca="false">IF(A252="","",IF(C252="","이름 없음",IF(COUNTIF('직원 명부'!$B$5:$B$54,C252)=0,"명부에 없음",IF(AND(B252&lt;&gt;"",B252&lt;A252),"날짜 확인",IF(AND(F252=0,IFERROR(VLOOKUP(IF(E252="","연차",E252),목록!$C$5:$D$14,2,FALSE()),1)&gt;0),"휴일만 포함","OK")))))</f>
        <v/>
      </c>
    </row>
    <row r="253" customFormat="false" ht="15" hidden="false" customHeight="false" outlineLevel="0" collapsed="false">
      <c r="A253" s="34"/>
      <c r="B253" s="34"/>
      <c r="C253" s="33"/>
      <c r="D253" s="35" t="str">
        <f aca="false">IF(C253="","",IFERROR(INDEX('직원 명부'!$C$5:$C$54,MATCH(C253,'직원 명부'!$B$5:$B$54,0)),""))</f>
        <v/>
      </c>
      <c r="E253" s="33"/>
      <c r="F253" s="43" t="str">
        <f aca="false">IF(OR(A253="",C253=""),"",NETWORKDAYS(A253,IF(B253="",A253,B253),목록!$F$5:$F$44)*IFERROR(VLOOKUP(IF(E253="","연차",E253),목록!$C$5:$D$14,2,FALSE()),1))</f>
        <v/>
      </c>
      <c r="G253" s="33"/>
      <c r="H253" s="40" t="str">
        <f aca="false">IF(A253="","",IF(C253="","이름 없음",IF(COUNTIF('직원 명부'!$B$5:$B$54,C253)=0,"명부에 없음",IF(AND(B253&lt;&gt;"",B253&lt;A253),"날짜 확인",IF(AND(F253=0,IFERROR(VLOOKUP(IF(E253="","연차",E253),목록!$C$5:$D$14,2,FALSE()),1)&gt;0),"휴일만 포함","OK")))))</f>
        <v/>
      </c>
    </row>
    <row r="254" customFormat="false" ht="15" hidden="false" customHeight="false" outlineLevel="0" collapsed="false">
      <c r="A254" s="34"/>
      <c r="B254" s="34"/>
      <c r="C254" s="33"/>
      <c r="D254" s="35" t="str">
        <f aca="false">IF(C254="","",IFERROR(INDEX('직원 명부'!$C$5:$C$54,MATCH(C254,'직원 명부'!$B$5:$B$54,0)),""))</f>
        <v/>
      </c>
      <c r="E254" s="33"/>
      <c r="F254" s="43" t="str">
        <f aca="false">IF(OR(A254="",C254=""),"",NETWORKDAYS(A254,IF(B254="",A254,B254),목록!$F$5:$F$44)*IFERROR(VLOOKUP(IF(E254="","연차",E254),목록!$C$5:$D$14,2,FALSE()),1))</f>
        <v/>
      </c>
      <c r="G254" s="33"/>
      <c r="H254" s="40" t="str">
        <f aca="false">IF(A254="","",IF(C254="","이름 없음",IF(COUNTIF('직원 명부'!$B$5:$B$54,C254)=0,"명부에 없음",IF(AND(B254&lt;&gt;"",B254&lt;A254),"날짜 확인",IF(AND(F254=0,IFERROR(VLOOKUP(IF(E254="","연차",E254),목록!$C$5:$D$14,2,FALSE()),1)&gt;0),"휴일만 포함","OK")))))</f>
        <v/>
      </c>
    </row>
    <row r="255" customFormat="false" ht="15" hidden="false" customHeight="false" outlineLevel="0" collapsed="false">
      <c r="A255" s="34"/>
      <c r="B255" s="34"/>
      <c r="C255" s="33"/>
      <c r="D255" s="35" t="str">
        <f aca="false">IF(C255="","",IFERROR(INDEX('직원 명부'!$C$5:$C$54,MATCH(C255,'직원 명부'!$B$5:$B$54,0)),""))</f>
        <v/>
      </c>
      <c r="E255" s="33"/>
      <c r="F255" s="43" t="str">
        <f aca="false">IF(OR(A255="",C255=""),"",NETWORKDAYS(A255,IF(B255="",A255,B255),목록!$F$5:$F$44)*IFERROR(VLOOKUP(IF(E255="","연차",E255),목록!$C$5:$D$14,2,FALSE()),1))</f>
        <v/>
      </c>
      <c r="G255" s="33"/>
      <c r="H255" s="40" t="str">
        <f aca="false">IF(A255="","",IF(C255="","이름 없음",IF(COUNTIF('직원 명부'!$B$5:$B$54,C255)=0,"명부에 없음",IF(AND(B255&lt;&gt;"",B255&lt;A255),"날짜 확인",IF(AND(F255=0,IFERROR(VLOOKUP(IF(E255="","연차",E255),목록!$C$5:$D$14,2,FALSE()),1)&gt;0),"휴일만 포함","OK")))))</f>
        <v/>
      </c>
    </row>
    <row r="256" customFormat="false" ht="15" hidden="false" customHeight="false" outlineLevel="0" collapsed="false">
      <c r="A256" s="34"/>
      <c r="B256" s="34"/>
      <c r="C256" s="33"/>
      <c r="D256" s="35" t="str">
        <f aca="false">IF(C256="","",IFERROR(INDEX('직원 명부'!$C$5:$C$54,MATCH(C256,'직원 명부'!$B$5:$B$54,0)),""))</f>
        <v/>
      </c>
      <c r="E256" s="33"/>
      <c r="F256" s="43" t="str">
        <f aca="false">IF(OR(A256="",C256=""),"",NETWORKDAYS(A256,IF(B256="",A256,B256),목록!$F$5:$F$44)*IFERROR(VLOOKUP(IF(E256="","연차",E256),목록!$C$5:$D$14,2,FALSE()),1))</f>
        <v/>
      </c>
      <c r="G256" s="33"/>
      <c r="H256" s="40" t="str">
        <f aca="false">IF(A256="","",IF(C256="","이름 없음",IF(COUNTIF('직원 명부'!$B$5:$B$54,C256)=0,"명부에 없음",IF(AND(B256&lt;&gt;"",B256&lt;A256),"날짜 확인",IF(AND(F256=0,IFERROR(VLOOKUP(IF(E256="","연차",E256),목록!$C$5:$D$14,2,FALSE()),1)&gt;0),"휴일만 포함","OK")))))</f>
        <v/>
      </c>
    </row>
    <row r="257" customFormat="false" ht="15" hidden="false" customHeight="false" outlineLevel="0" collapsed="false">
      <c r="A257" s="34"/>
      <c r="B257" s="34"/>
      <c r="C257" s="33"/>
      <c r="D257" s="35" t="str">
        <f aca="false">IF(C257="","",IFERROR(INDEX('직원 명부'!$C$5:$C$54,MATCH(C257,'직원 명부'!$B$5:$B$54,0)),""))</f>
        <v/>
      </c>
      <c r="E257" s="33"/>
      <c r="F257" s="43" t="str">
        <f aca="false">IF(OR(A257="",C257=""),"",NETWORKDAYS(A257,IF(B257="",A257,B257),목록!$F$5:$F$44)*IFERROR(VLOOKUP(IF(E257="","연차",E257),목록!$C$5:$D$14,2,FALSE()),1))</f>
        <v/>
      </c>
      <c r="G257" s="33"/>
      <c r="H257" s="40" t="str">
        <f aca="false">IF(A257="","",IF(C257="","이름 없음",IF(COUNTIF('직원 명부'!$B$5:$B$54,C257)=0,"명부에 없음",IF(AND(B257&lt;&gt;"",B257&lt;A257),"날짜 확인",IF(AND(F257=0,IFERROR(VLOOKUP(IF(E257="","연차",E257),목록!$C$5:$D$14,2,FALSE()),1)&gt;0),"휴일만 포함","OK")))))</f>
        <v/>
      </c>
    </row>
    <row r="258" customFormat="false" ht="15" hidden="false" customHeight="false" outlineLevel="0" collapsed="false">
      <c r="A258" s="34"/>
      <c r="B258" s="34"/>
      <c r="C258" s="33"/>
      <c r="D258" s="35" t="str">
        <f aca="false">IF(C258="","",IFERROR(INDEX('직원 명부'!$C$5:$C$54,MATCH(C258,'직원 명부'!$B$5:$B$54,0)),""))</f>
        <v/>
      </c>
      <c r="E258" s="33"/>
      <c r="F258" s="43" t="str">
        <f aca="false">IF(OR(A258="",C258=""),"",NETWORKDAYS(A258,IF(B258="",A258,B258),목록!$F$5:$F$44)*IFERROR(VLOOKUP(IF(E258="","연차",E258),목록!$C$5:$D$14,2,FALSE()),1))</f>
        <v/>
      </c>
      <c r="G258" s="33"/>
      <c r="H258" s="40" t="str">
        <f aca="false">IF(A258="","",IF(C258="","이름 없음",IF(COUNTIF('직원 명부'!$B$5:$B$54,C258)=0,"명부에 없음",IF(AND(B258&lt;&gt;"",B258&lt;A258),"날짜 확인",IF(AND(F258=0,IFERROR(VLOOKUP(IF(E258="","연차",E258),목록!$C$5:$D$14,2,FALSE()),1)&gt;0),"휴일만 포함","OK")))))</f>
        <v/>
      </c>
    </row>
    <row r="259" customFormat="false" ht="15" hidden="false" customHeight="false" outlineLevel="0" collapsed="false">
      <c r="A259" s="34"/>
      <c r="B259" s="34"/>
      <c r="C259" s="33"/>
      <c r="D259" s="35" t="str">
        <f aca="false">IF(C259="","",IFERROR(INDEX('직원 명부'!$C$5:$C$54,MATCH(C259,'직원 명부'!$B$5:$B$54,0)),""))</f>
        <v/>
      </c>
      <c r="E259" s="33"/>
      <c r="F259" s="43" t="str">
        <f aca="false">IF(OR(A259="",C259=""),"",NETWORKDAYS(A259,IF(B259="",A259,B259),목록!$F$5:$F$44)*IFERROR(VLOOKUP(IF(E259="","연차",E259),목록!$C$5:$D$14,2,FALSE()),1))</f>
        <v/>
      </c>
      <c r="G259" s="33"/>
      <c r="H259" s="40" t="str">
        <f aca="false">IF(A259="","",IF(C259="","이름 없음",IF(COUNTIF('직원 명부'!$B$5:$B$54,C259)=0,"명부에 없음",IF(AND(B259&lt;&gt;"",B259&lt;A259),"날짜 확인",IF(AND(F259=0,IFERROR(VLOOKUP(IF(E259="","연차",E259),목록!$C$5:$D$14,2,FALSE()),1)&gt;0),"휴일만 포함","OK")))))</f>
        <v/>
      </c>
    </row>
    <row r="260" customFormat="false" ht="15" hidden="false" customHeight="false" outlineLevel="0" collapsed="false">
      <c r="A260" s="34"/>
      <c r="B260" s="34"/>
      <c r="C260" s="33"/>
      <c r="D260" s="35" t="str">
        <f aca="false">IF(C260="","",IFERROR(INDEX('직원 명부'!$C$5:$C$54,MATCH(C260,'직원 명부'!$B$5:$B$54,0)),""))</f>
        <v/>
      </c>
      <c r="E260" s="33"/>
      <c r="F260" s="43" t="str">
        <f aca="false">IF(OR(A260="",C260=""),"",NETWORKDAYS(A260,IF(B260="",A260,B260),목록!$F$5:$F$44)*IFERROR(VLOOKUP(IF(E260="","연차",E260),목록!$C$5:$D$14,2,FALSE()),1))</f>
        <v/>
      </c>
      <c r="G260" s="33"/>
      <c r="H260" s="40" t="str">
        <f aca="false">IF(A260="","",IF(C260="","이름 없음",IF(COUNTIF('직원 명부'!$B$5:$B$54,C260)=0,"명부에 없음",IF(AND(B260&lt;&gt;"",B260&lt;A260),"날짜 확인",IF(AND(F260=0,IFERROR(VLOOKUP(IF(E260="","연차",E260),목록!$C$5:$D$14,2,FALSE()),1)&gt;0),"휴일만 포함","OK")))))</f>
        <v/>
      </c>
    </row>
    <row r="261" customFormat="false" ht="15" hidden="false" customHeight="false" outlineLevel="0" collapsed="false">
      <c r="A261" s="34"/>
      <c r="B261" s="34"/>
      <c r="C261" s="33"/>
      <c r="D261" s="35" t="str">
        <f aca="false">IF(C261="","",IFERROR(INDEX('직원 명부'!$C$5:$C$54,MATCH(C261,'직원 명부'!$B$5:$B$54,0)),""))</f>
        <v/>
      </c>
      <c r="E261" s="33"/>
      <c r="F261" s="43" t="str">
        <f aca="false">IF(OR(A261="",C261=""),"",NETWORKDAYS(A261,IF(B261="",A261,B261),목록!$F$5:$F$44)*IFERROR(VLOOKUP(IF(E261="","연차",E261),목록!$C$5:$D$14,2,FALSE()),1))</f>
        <v/>
      </c>
      <c r="G261" s="33"/>
      <c r="H261" s="40" t="str">
        <f aca="false">IF(A261="","",IF(C261="","이름 없음",IF(COUNTIF('직원 명부'!$B$5:$B$54,C261)=0,"명부에 없음",IF(AND(B261&lt;&gt;"",B261&lt;A261),"날짜 확인",IF(AND(F261=0,IFERROR(VLOOKUP(IF(E261="","연차",E261),목록!$C$5:$D$14,2,FALSE()),1)&gt;0),"휴일만 포함","OK")))))</f>
        <v/>
      </c>
    </row>
    <row r="262" customFormat="false" ht="15" hidden="false" customHeight="false" outlineLevel="0" collapsed="false">
      <c r="A262" s="34"/>
      <c r="B262" s="34"/>
      <c r="C262" s="33"/>
      <c r="D262" s="35" t="str">
        <f aca="false">IF(C262="","",IFERROR(INDEX('직원 명부'!$C$5:$C$54,MATCH(C262,'직원 명부'!$B$5:$B$54,0)),""))</f>
        <v/>
      </c>
      <c r="E262" s="33"/>
      <c r="F262" s="43" t="str">
        <f aca="false">IF(OR(A262="",C262=""),"",NETWORKDAYS(A262,IF(B262="",A262,B262),목록!$F$5:$F$44)*IFERROR(VLOOKUP(IF(E262="","연차",E262),목록!$C$5:$D$14,2,FALSE()),1))</f>
        <v/>
      </c>
      <c r="G262" s="33"/>
      <c r="H262" s="40" t="str">
        <f aca="false">IF(A262="","",IF(C262="","이름 없음",IF(COUNTIF('직원 명부'!$B$5:$B$54,C262)=0,"명부에 없음",IF(AND(B262&lt;&gt;"",B262&lt;A262),"날짜 확인",IF(AND(F262=0,IFERROR(VLOOKUP(IF(E262="","연차",E262),목록!$C$5:$D$14,2,FALSE()),1)&gt;0),"휴일만 포함","OK")))))</f>
        <v/>
      </c>
    </row>
    <row r="263" customFormat="false" ht="15" hidden="false" customHeight="false" outlineLevel="0" collapsed="false">
      <c r="A263" s="34"/>
      <c r="B263" s="34"/>
      <c r="C263" s="33"/>
      <c r="D263" s="35" t="str">
        <f aca="false">IF(C263="","",IFERROR(INDEX('직원 명부'!$C$5:$C$54,MATCH(C263,'직원 명부'!$B$5:$B$54,0)),""))</f>
        <v/>
      </c>
      <c r="E263" s="33"/>
      <c r="F263" s="43" t="str">
        <f aca="false">IF(OR(A263="",C263=""),"",NETWORKDAYS(A263,IF(B263="",A263,B263),목록!$F$5:$F$44)*IFERROR(VLOOKUP(IF(E263="","연차",E263),목록!$C$5:$D$14,2,FALSE()),1))</f>
        <v/>
      </c>
      <c r="G263" s="33"/>
      <c r="H263" s="40" t="str">
        <f aca="false">IF(A263="","",IF(C263="","이름 없음",IF(COUNTIF('직원 명부'!$B$5:$B$54,C263)=0,"명부에 없음",IF(AND(B263&lt;&gt;"",B263&lt;A263),"날짜 확인",IF(AND(F263=0,IFERROR(VLOOKUP(IF(E263="","연차",E263),목록!$C$5:$D$14,2,FALSE()),1)&gt;0),"휴일만 포함","OK")))))</f>
        <v/>
      </c>
    </row>
    <row r="264" customFormat="false" ht="15" hidden="false" customHeight="false" outlineLevel="0" collapsed="false">
      <c r="A264" s="34"/>
      <c r="B264" s="34"/>
      <c r="C264" s="33"/>
      <c r="D264" s="35" t="str">
        <f aca="false">IF(C264="","",IFERROR(INDEX('직원 명부'!$C$5:$C$54,MATCH(C264,'직원 명부'!$B$5:$B$54,0)),""))</f>
        <v/>
      </c>
      <c r="E264" s="33"/>
      <c r="F264" s="43" t="str">
        <f aca="false">IF(OR(A264="",C264=""),"",NETWORKDAYS(A264,IF(B264="",A264,B264),목록!$F$5:$F$44)*IFERROR(VLOOKUP(IF(E264="","연차",E264),목록!$C$5:$D$14,2,FALSE()),1))</f>
        <v/>
      </c>
      <c r="G264" s="33"/>
      <c r="H264" s="40" t="str">
        <f aca="false">IF(A264="","",IF(C264="","이름 없음",IF(COUNTIF('직원 명부'!$B$5:$B$54,C264)=0,"명부에 없음",IF(AND(B264&lt;&gt;"",B264&lt;A264),"날짜 확인",IF(AND(F264=0,IFERROR(VLOOKUP(IF(E264="","연차",E264),목록!$C$5:$D$14,2,FALSE()),1)&gt;0),"휴일만 포함","OK")))))</f>
        <v/>
      </c>
    </row>
    <row r="265" customFormat="false" ht="15" hidden="false" customHeight="false" outlineLevel="0" collapsed="false">
      <c r="A265" s="34"/>
      <c r="B265" s="34"/>
      <c r="C265" s="33"/>
      <c r="D265" s="35" t="str">
        <f aca="false">IF(C265="","",IFERROR(INDEX('직원 명부'!$C$5:$C$54,MATCH(C265,'직원 명부'!$B$5:$B$54,0)),""))</f>
        <v/>
      </c>
      <c r="E265" s="33"/>
      <c r="F265" s="43" t="str">
        <f aca="false">IF(OR(A265="",C265=""),"",NETWORKDAYS(A265,IF(B265="",A265,B265),목록!$F$5:$F$44)*IFERROR(VLOOKUP(IF(E265="","연차",E265),목록!$C$5:$D$14,2,FALSE()),1))</f>
        <v/>
      </c>
      <c r="G265" s="33"/>
      <c r="H265" s="40" t="str">
        <f aca="false">IF(A265="","",IF(C265="","이름 없음",IF(COUNTIF('직원 명부'!$B$5:$B$54,C265)=0,"명부에 없음",IF(AND(B265&lt;&gt;"",B265&lt;A265),"날짜 확인",IF(AND(F265=0,IFERROR(VLOOKUP(IF(E265="","연차",E265),목록!$C$5:$D$14,2,FALSE()),1)&gt;0),"휴일만 포함","OK")))))</f>
        <v/>
      </c>
    </row>
    <row r="266" customFormat="false" ht="15" hidden="false" customHeight="false" outlineLevel="0" collapsed="false">
      <c r="A266" s="34"/>
      <c r="B266" s="34"/>
      <c r="C266" s="33"/>
      <c r="D266" s="35" t="str">
        <f aca="false">IF(C266="","",IFERROR(INDEX('직원 명부'!$C$5:$C$54,MATCH(C266,'직원 명부'!$B$5:$B$54,0)),""))</f>
        <v/>
      </c>
      <c r="E266" s="33"/>
      <c r="F266" s="43" t="str">
        <f aca="false">IF(OR(A266="",C266=""),"",NETWORKDAYS(A266,IF(B266="",A266,B266),목록!$F$5:$F$44)*IFERROR(VLOOKUP(IF(E266="","연차",E266),목록!$C$5:$D$14,2,FALSE()),1))</f>
        <v/>
      </c>
      <c r="G266" s="33"/>
      <c r="H266" s="40" t="str">
        <f aca="false">IF(A266="","",IF(C266="","이름 없음",IF(COUNTIF('직원 명부'!$B$5:$B$54,C266)=0,"명부에 없음",IF(AND(B266&lt;&gt;"",B266&lt;A266),"날짜 확인",IF(AND(F266=0,IFERROR(VLOOKUP(IF(E266="","연차",E266),목록!$C$5:$D$14,2,FALSE()),1)&gt;0),"휴일만 포함","OK")))))</f>
        <v/>
      </c>
    </row>
    <row r="267" customFormat="false" ht="15" hidden="false" customHeight="false" outlineLevel="0" collapsed="false">
      <c r="A267" s="34"/>
      <c r="B267" s="34"/>
      <c r="C267" s="33"/>
      <c r="D267" s="35" t="str">
        <f aca="false">IF(C267="","",IFERROR(INDEX('직원 명부'!$C$5:$C$54,MATCH(C267,'직원 명부'!$B$5:$B$54,0)),""))</f>
        <v/>
      </c>
      <c r="E267" s="33"/>
      <c r="F267" s="43" t="str">
        <f aca="false">IF(OR(A267="",C267=""),"",NETWORKDAYS(A267,IF(B267="",A267,B267),목록!$F$5:$F$44)*IFERROR(VLOOKUP(IF(E267="","연차",E267),목록!$C$5:$D$14,2,FALSE()),1))</f>
        <v/>
      </c>
      <c r="G267" s="33"/>
      <c r="H267" s="40" t="str">
        <f aca="false">IF(A267="","",IF(C267="","이름 없음",IF(COUNTIF('직원 명부'!$B$5:$B$54,C267)=0,"명부에 없음",IF(AND(B267&lt;&gt;"",B267&lt;A267),"날짜 확인",IF(AND(F267=0,IFERROR(VLOOKUP(IF(E267="","연차",E267),목록!$C$5:$D$14,2,FALSE()),1)&gt;0),"휴일만 포함","OK")))))</f>
        <v/>
      </c>
    </row>
    <row r="268" customFormat="false" ht="15" hidden="false" customHeight="false" outlineLevel="0" collapsed="false">
      <c r="A268" s="34"/>
      <c r="B268" s="34"/>
      <c r="C268" s="33"/>
      <c r="D268" s="35" t="str">
        <f aca="false">IF(C268="","",IFERROR(INDEX('직원 명부'!$C$5:$C$54,MATCH(C268,'직원 명부'!$B$5:$B$54,0)),""))</f>
        <v/>
      </c>
      <c r="E268" s="33"/>
      <c r="F268" s="43" t="str">
        <f aca="false">IF(OR(A268="",C268=""),"",NETWORKDAYS(A268,IF(B268="",A268,B268),목록!$F$5:$F$44)*IFERROR(VLOOKUP(IF(E268="","연차",E268),목록!$C$5:$D$14,2,FALSE()),1))</f>
        <v/>
      </c>
      <c r="G268" s="33"/>
      <c r="H268" s="40" t="str">
        <f aca="false">IF(A268="","",IF(C268="","이름 없음",IF(COUNTIF('직원 명부'!$B$5:$B$54,C268)=0,"명부에 없음",IF(AND(B268&lt;&gt;"",B268&lt;A268),"날짜 확인",IF(AND(F268=0,IFERROR(VLOOKUP(IF(E268="","연차",E268),목록!$C$5:$D$14,2,FALSE()),1)&gt;0),"휴일만 포함","OK")))))</f>
        <v/>
      </c>
    </row>
    <row r="269" customFormat="false" ht="15" hidden="false" customHeight="false" outlineLevel="0" collapsed="false">
      <c r="A269" s="34"/>
      <c r="B269" s="34"/>
      <c r="C269" s="33"/>
      <c r="D269" s="35" t="str">
        <f aca="false">IF(C269="","",IFERROR(INDEX('직원 명부'!$C$5:$C$54,MATCH(C269,'직원 명부'!$B$5:$B$54,0)),""))</f>
        <v/>
      </c>
      <c r="E269" s="33"/>
      <c r="F269" s="43" t="str">
        <f aca="false">IF(OR(A269="",C269=""),"",NETWORKDAYS(A269,IF(B269="",A269,B269),목록!$F$5:$F$44)*IFERROR(VLOOKUP(IF(E269="","연차",E269),목록!$C$5:$D$14,2,FALSE()),1))</f>
        <v/>
      </c>
      <c r="G269" s="33"/>
      <c r="H269" s="40" t="str">
        <f aca="false">IF(A269="","",IF(C269="","이름 없음",IF(COUNTIF('직원 명부'!$B$5:$B$54,C269)=0,"명부에 없음",IF(AND(B269&lt;&gt;"",B269&lt;A269),"날짜 확인",IF(AND(F269=0,IFERROR(VLOOKUP(IF(E269="","연차",E269),목록!$C$5:$D$14,2,FALSE()),1)&gt;0),"휴일만 포함","OK")))))</f>
        <v/>
      </c>
    </row>
    <row r="270" customFormat="false" ht="15" hidden="false" customHeight="false" outlineLevel="0" collapsed="false">
      <c r="A270" s="34"/>
      <c r="B270" s="34"/>
      <c r="C270" s="33"/>
      <c r="D270" s="35" t="str">
        <f aca="false">IF(C270="","",IFERROR(INDEX('직원 명부'!$C$5:$C$54,MATCH(C270,'직원 명부'!$B$5:$B$54,0)),""))</f>
        <v/>
      </c>
      <c r="E270" s="33"/>
      <c r="F270" s="43" t="str">
        <f aca="false">IF(OR(A270="",C270=""),"",NETWORKDAYS(A270,IF(B270="",A270,B270),목록!$F$5:$F$44)*IFERROR(VLOOKUP(IF(E270="","연차",E270),목록!$C$5:$D$14,2,FALSE()),1))</f>
        <v/>
      </c>
      <c r="G270" s="33"/>
      <c r="H270" s="40" t="str">
        <f aca="false">IF(A270="","",IF(C270="","이름 없음",IF(COUNTIF('직원 명부'!$B$5:$B$54,C270)=0,"명부에 없음",IF(AND(B270&lt;&gt;"",B270&lt;A270),"날짜 확인",IF(AND(F270=0,IFERROR(VLOOKUP(IF(E270="","연차",E270),목록!$C$5:$D$14,2,FALSE()),1)&gt;0),"휴일만 포함","OK")))))</f>
        <v/>
      </c>
    </row>
    <row r="271" customFormat="false" ht="15" hidden="false" customHeight="false" outlineLevel="0" collapsed="false">
      <c r="A271" s="34"/>
      <c r="B271" s="34"/>
      <c r="C271" s="33"/>
      <c r="D271" s="35" t="str">
        <f aca="false">IF(C271="","",IFERROR(INDEX('직원 명부'!$C$5:$C$54,MATCH(C271,'직원 명부'!$B$5:$B$54,0)),""))</f>
        <v/>
      </c>
      <c r="E271" s="33"/>
      <c r="F271" s="43" t="str">
        <f aca="false">IF(OR(A271="",C271=""),"",NETWORKDAYS(A271,IF(B271="",A271,B271),목록!$F$5:$F$44)*IFERROR(VLOOKUP(IF(E271="","연차",E271),목록!$C$5:$D$14,2,FALSE()),1))</f>
        <v/>
      </c>
      <c r="G271" s="33"/>
      <c r="H271" s="40" t="str">
        <f aca="false">IF(A271="","",IF(C271="","이름 없음",IF(COUNTIF('직원 명부'!$B$5:$B$54,C271)=0,"명부에 없음",IF(AND(B271&lt;&gt;"",B271&lt;A271),"날짜 확인",IF(AND(F271=0,IFERROR(VLOOKUP(IF(E271="","연차",E271),목록!$C$5:$D$14,2,FALSE()),1)&gt;0),"휴일만 포함","OK")))))</f>
        <v/>
      </c>
    </row>
    <row r="272" customFormat="false" ht="15" hidden="false" customHeight="false" outlineLevel="0" collapsed="false">
      <c r="A272" s="34"/>
      <c r="B272" s="34"/>
      <c r="C272" s="33"/>
      <c r="D272" s="35" t="str">
        <f aca="false">IF(C272="","",IFERROR(INDEX('직원 명부'!$C$5:$C$54,MATCH(C272,'직원 명부'!$B$5:$B$54,0)),""))</f>
        <v/>
      </c>
      <c r="E272" s="33"/>
      <c r="F272" s="43" t="str">
        <f aca="false">IF(OR(A272="",C272=""),"",NETWORKDAYS(A272,IF(B272="",A272,B272),목록!$F$5:$F$44)*IFERROR(VLOOKUP(IF(E272="","연차",E272),목록!$C$5:$D$14,2,FALSE()),1))</f>
        <v/>
      </c>
      <c r="G272" s="33"/>
      <c r="H272" s="40" t="str">
        <f aca="false">IF(A272="","",IF(C272="","이름 없음",IF(COUNTIF('직원 명부'!$B$5:$B$54,C272)=0,"명부에 없음",IF(AND(B272&lt;&gt;"",B272&lt;A272),"날짜 확인",IF(AND(F272=0,IFERROR(VLOOKUP(IF(E272="","연차",E272),목록!$C$5:$D$14,2,FALSE()),1)&gt;0),"휴일만 포함","OK")))))</f>
        <v/>
      </c>
    </row>
    <row r="273" customFormat="false" ht="15" hidden="false" customHeight="false" outlineLevel="0" collapsed="false">
      <c r="A273" s="34"/>
      <c r="B273" s="34"/>
      <c r="C273" s="33"/>
      <c r="D273" s="35" t="str">
        <f aca="false">IF(C273="","",IFERROR(INDEX('직원 명부'!$C$5:$C$54,MATCH(C273,'직원 명부'!$B$5:$B$54,0)),""))</f>
        <v/>
      </c>
      <c r="E273" s="33"/>
      <c r="F273" s="43" t="str">
        <f aca="false">IF(OR(A273="",C273=""),"",NETWORKDAYS(A273,IF(B273="",A273,B273),목록!$F$5:$F$44)*IFERROR(VLOOKUP(IF(E273="","연차",E273),목록!$C$5:$D$14,2,FALSE()),1))</f>
        <v/>
      </c>
      <c r="G273" s="33"/>
      <c r="H273" s="40" t="str">
        <f aca="false">IF(A273="","",IF(C273="","이름 없음",IF(COUNTIF('직원 명부'!$B$5:$B$54,C273)=0,"명부에 없음",IF(AND(B273&lt;&gt;"",B273&lt;A273),"날짜 확인",IF(AND(F273=0,IFERROR(VLOOKUP(IF(E273="","연차",E273),목록!$C$5:$D$14,2,FALSE()),1)&gt;0),"휴일만 포함","OK")))))</f>
        <v/>
      </c>
    </row>
    <row r="274" customFormat="false" ht="15" hidden="false" customHeight="false" outlineLevel="0" collapsed="false">
      <c r="A274" s="34"/>
      <c r="B274" s="34"/>
      <c r="C274" s="33"/>
      <c r="D274" s="35" t="str">
        <f aca="false">IF(C274="","",IFERROR(INDEX('직원 명부'!$C$5:$C$54,MATCH(C274,'직원 명부'!$B$5:$B$54,0)),""))</f>
        <v/>
      </c>
      <c r="E274" s="33"/>
      <c r="F274" s="43" t="str">
        <f aca="false">IF(OR(A274="",C274=""),"",NETWORKDAYS(A274,IF(B274="",A274,B274),목록!$F$5:$F$44)*IFERROR(VLOOKUP(IF(E274="","연차",E274),목록!$C$5:$D$14,2,FALSE()),1))</f>
        <v/>
      </c>
      <c r="G274" s="33"/>
      <c r="H274" s="40" t="str">
        <f aca="false">IF(A274="","",IF(C274="","이름 없음",IF(COUNTIF('직원 명부'!$B$5:$B$54,C274)=0,"명부에 없음",IF(AND(B274&lt;&gt;"",B274&lt;A274),"날짜 확인",IF(AND(F274=0,IFERROR(VLOOKUP(IF(E274="","연차",E274),목록!$C$5:$D$14,2,FALSE()),1)&gt;0),"휴일만 포함","OK")))))</f>
        <v/>
      </c>
    </row>
    <row r="275" customFormat="false" ht="15" hidden="false" customHeight="false" outlineLevel="0" collapsed="false">
      <c r="A275" s="34"/>
      <c r="B275" s="34"/>
      <c r="C275" s="33"/>
      <c r="D275" s="35" t="str">
        <f aca="false">IF(C275="","",IFERROR(INDEX('직원 명부'!$C$5:$C$54,MATCH(C275,'직원 명부'!$B$5:$B$54,0)),""))</f>
        <v/>
      </c>
      <c r="E275" s="33"/>
      <c r="F275" s="43" t="str">
        <f aca="false">IF(OR(A275="",C275=""),"",NETWORKDAYS(A275,IF(B275="",A275,B275),목록!$F$5:$F$44)*IFERROR(VLOOKUP(IF(E275="","연차",E275),목록!$C$5:$D$14,2,FALSE()),1))</f>
        <v/>
      </c>
      <c r="G275" s="33"/>
      <c r="H275" s="40" t="str">
        <f aca="false">IF(A275="","",IF(C275="","이름 없음",IF(COUNTIF('직원 명부'!$B$5:$B$54,C275)=0,"명부에 없음",IF(AND(B275&lt;&gt;"",B275&lt;A275),"날짜 확인",IF(AND(F275=0,IFERROR(VLOOKUP(IF(E275="","연차",E275),목록!$C$5:$D$14,2,FALSE()),1)&gt;0),"휴일만 포함","OK")))))</f>
        <v/>
      </c>
    </row>
    <row r="276" customFormat="false" ht="15" hidden="false" customHeight="false" outlineLevel="0" collapsed="false">
      <c r="A276" s="34"/>
      <c r="B276" s="34"/>
      <c r="C276" s="33"/>
      <c r="D276" s="35" t="str">
        <f aca="false">IF(C276="","",IFERROR(INDEX('직원 명부'!$C$5:$C$54,MATCH(C276,'직원 명부'!$B$5:$B$54,0)),""))</f>
        <v/>
      </c>
      <c r="E276" s="33"/>
      <c r="F276" s="43" t="str">
        <f aca="false">IF(OR(A276="",C276=""),"",NETWORKDAYS(A276,IF(B276="",A276,B276),목록!$F$5:$F$44)*IFERROR(VLOOKUP(IF(E276="","연차",E276),목록!$C$5:$D$14,2,FALSE()),1))</f>
        <v/>
      </c>
      <c r="G276" s="33"/>
      <c r="H276" s="40" t="str">
        <f aca="false">IF(A276="","",IF(C276="","이름 없음",IF(COUNTIF('직원 명부'!$B$5:$B$54,C276)=0,"명부에 없음",IF(AND(B276&lt;&gt;"",B276&lt;A276),"날짜 확인",IF(AND(F276=0,IFERROR(VLOOKUP(IF(E276="","연차",E276),목록!$C$5:$D$14,2,FALSE()),1)&gt;0),"휴일만 포함","OK")))))</f>
        <v/>
      </c>
    </row>
    <row r="277" customFormat="false" ht="15" hidden="false" customHeight="false" outlineLevel="0" collapsed="false">
      <c r="A277" s="34"/>
      <c r="B277" s="34"/>
      <c r="C277" s="33"/>
      <c r="D277" s="35" t="str">
        <f aca="false">IF(C277="","",IFERROR(INDEX('직원 명부'!$C$5:$C$54,MATCH(C277,'직원 명부'!$B$5:$B$54,0)),""))</f>
        <v/>
      </c>
      <c r="E277" s="33"/>
      <c r="F277" s="43" t="str">
        <f aca="false">IF(OR(A277="",C277=""),"",NETWORKDAYS(A277,IF(B277="",A277,B277),목록!$F$5:$F$44)*IFERROR(VLOOKUP(IF(E277="","연차",E277),목록!$C$5:$D$14,2,FALSE()),1))</f>
        <v/>
      </c>
      <c r="G277" s="33"/>
      <c r="H277" s="40" t="str">
        <f aca="false">IF(A277="","",IF(C277="","이름 없음",IF(COUNTIF('직원 명부'!$B$5:$B$54,C277)=0,"명부에 없음",IF(AND(B277&lt;&gt;"",B277&lt;A277),"날짜 확인",IF(AND(F277=0,IFERROR(VLOOKUP(IF(E277="","연차",E277),목록!$C$5:$D$14,2,FALSE()),1)&gt;0),"휴일만 포함","OK")))))</f>
        <v/>
      </c>
    </row>
    <row r="278" customFormat="false" ht="15" hidden="false" customHeight="false" outlineLevel="0" collapsed="false">
      <c r="A278" s="34"/>
      <c r="B278" s="34"/>
      <c r="C278" s="33"/>
      <c r="D278" s="35" t="str">
        <f aca="false">IF(C278="","",IFERROR(INDEX('직원 명부'!$C$5:$C$54,MATCH(C278,'직원 명부'!$B$5:$B$54,0)),""))</f>
        <v/>
      </c>
      <c r="E278" s="33"/>
      <c r="F278" s="43" t="str">
        <f aca="false">IF(OR(A278="",C278=""),"",NETWORKDAYS(A278,IF(B278="",A278,B278),목록!$F$5:$F$44)*IFERROR(VLOOKUP(IF(E278="","연차",E278),목록!$C$5:$D$14,2,FALSE()),1))</f>
        <v/>
      </c>
      <c r="G278" s="33"/>
      <c r="H278" s="40" t="str">
        <f aca="false">IF(A278="","",IF(C278="","이름 없음",IF(COUNTIF('직원 명부'!$B$5:$B$54,C278)=0,"명부에 없음",IF(AND(B278&lt;&gt;"",B278&lt;A278),"날짜 확인",IF(AND(F278=0,IFERROR(VLOOKUP(IF(E278="","연차",E278),목록!$C$5:$D$14,2,FALSE()),1)&gt;0),"휴일만 포함","OK")))))</f>
        <v/>
      </c>
    </row>
    <row r="279" customFormat="false" ht="15" hidden="false" customHeight="false" outlineLevel="0" collapsed="false">
      <c r="A279" s="34"/>
      <c r="B279" s="34"/>
      <c r="C279" s="33"/>
      <c r="D279" s="35" t="str">
        <f aca="false">IF(C279="","",IFERROR(INDEX('직원 명부'!$C$5:$C$54,MATCH(C279,'직원 명부'!$B$5:$B$54,0)),""))</f>
        <v/>
      </c>
      <c r="E279" s="33"/>
      <c r="F279" s="43" t="str">
        <f aca="false">IF(OR(A279="",C279=""),"",NETWORKDAYS(A279,IF(B279="",A279,B279),목록!$F$5:$F$44)*IFERROR(VLOOKUP(IF(E279="","연차",E279),목록!$C$5:$D$14,2,FALSE()),1))</f>
        <v/>
      </c>
      <c r="G279" s="33"/>
      <c r="H279" s="40" t="str">
        <f aca="false">IF(A279="","",IF(C279="","이름 없음",IF(COUNTIF('직원 명부'!$B$5:$B$54,C279)=0,"명부에 없음",IF(AND(B279&lt;&gt;"",B279&lt;A279),"날짜 확인",IF(AND(F279=0,IFERROR(VLOOKUP(IF(E279="","연차",E279),목록!$C$5:$D$14,2,FALSE()),1)&gt;0),"휴일만 포함","OK")))))</f>
        <v/>
      </c>
    </row>
    <row r="280" customFormat="false" ht="15" hidden="false" customHeight="false" outlineLevel="0" collapsed="false">
      <c r="A280" s="34"/>
      <c r="B280" s="34"/>
      <c r="C280" s="33"/>
      <c r="D280" s="35" t="str">
        <f aca="false">IF(C280="","",IFERROR(INDEX('직원 명부'!$C$5:$C$54,MATCH(C280,'직원 명부'!$B$5:$B$54,0)),""))</f>
        <v/>
      </c>
      <c r="E280" s="33"/>
      <c r="F280" s="43" t="str">
        <f aca="false">IF(OR(A280="",C280=""),"",NETWORKDAYS(A280,IF(B280="",A280,B280),목록!$F$5:$F$44)*IFERROR(VLOOKUP(IF(E280="","연차",E280),목록!$C$5:$D$14,2,FALSE()),1))</f>
        <v/>
      </c>
      <c r="G280" s="33"/>
      <c r="H280" s="40" t="str">
        <f aca="false">IF(A280="","",IF(C280="","이름 없음",IF(COUNTIF('직원 명부'!$B$5:$B$54,C280)=0,"명부에 없음",IF(AND(B280&lt;&gt;"",B280&lt;A280),"날짜 확인",IF(AND(F280=0,IFERROR(VLOOKUP(IF(E280="","연차",E280),목록!$C$5:$D$14,2,FALSE()),1)&gt;0),"휴일만 포함","OK")))))</f>
        <v/>
      </c>
    </row>
    <row r="281" customFormat="false" ht="15" hidden="false" customHeight="false" outlineLevel="0" collapsed="false">
      <c r="A281" s="34"/>
      <c r="B281" s="34"/>
      <c r="C281" s="33"/>
      <c r="D281" s="35" t="str">
        <f aca="false">IF(C281="","",IFERROR(INDEX('직원 명부'!$C$5:$C$54,MATCH(C281,'직원 명부'!$B$5:$B$54,0)),""))</f>
        <v/>
      </c>
      <c r="E281" s="33"/>
      <c r="F281" s="43" t="str">
        <f aca="false">IF(OR(A281="",C281=""),"",NETWORKDAYS(A281,IF(B281="",A281,B281),목록!$F$5:$F$44)*IFERROR(VLOOKUP(IF(E281="","연차",E281),목록!$C$5:$D$14,2,FALSE()),1))</f>
        <v/>
      </c>
      <c r="G281" s="33"/>
      <c r="H281" s="40" t="str">
        <f aca="false">IF(A281="","",IF(C281="","이름 없음",IF(COUNTIF('직원 명부'!$B$5:$B$54,C281)=0,"명부에 없음",IF(AND(B281&lt;&gt;"",B281&lt;A281),"날짜 확인",IF(AND(F281=0,IFERROR(VLOOKUP(IF(E281="","연차",E281),목록!$C$5:$D$14,2,FALSE()),1)&gt;0),"휴일만 포함","OK")))))</f>
        <v/>
      </c>
    </row>
    <row r="282" customFormat="false" ht="15" hidden="false" customHeight="false" outlineLevel="0" collapsed="false">
      <c r="A282" s="34"/>
      <c r="B282" s="34"/>
      <c r="C282" s="33"/>
      <c r="D282" s="35" t="str">
        <f aca="false">IF(C282="","",IFERROR(INDEX('직원 명부'!$C$5:$C$54,MATCH(C282,'직원 명부'!$B$5:$B$54,0)),""))</f>
        <v/>
      </c>
      <c r="E282" s="33"/>
      <c r="F282" s="43" t="str">
        <f aca="false">IF(OR(A282="",C282=""),"",NETWORKDAYS(A282,IF(B282="",A282,B282),목록!$F$5:$F$44)*IFERROR(VLOOKUP(IF(E282="","연차",E282),목록!$C$5:$D$14,2,FALSE()),1))</f>
        <v/>
      </c>
      <c r="G282" s="33"/>
      <c r="H282" s="40" t="str">
        <f aca="false">IF(A282="","",IF(C282="","이름 없음",IF(COUNTIF('직원 명부'!$B$5:$B$54,C282)=0,"명부에 없음",IF(AND(B282&lt;&gt;"",B282&lt;A282),"날짜 확인",IF(AND(F282=0,IFERROR(VLOOKUP(IF(E282="","연차",E282),목록!$C$5:$D$14,2,FALSE()),1)&gt;0),"휴일만 포함","OK")))))</f>
        <v/>
      </c>
    </row>
    <row r="283" customFormat="false" ht="15" hidden="false" customHeight="false" outlineLevel="0" collapsed="false">
      <c r="A283" s="34"/>
      <c r="B283" s="34"/>
      <c r="C283" s="33"/>
      <c r="D283" s="35" t="str">
        <f aca="false">IF(C283="","",IFERROR(INDEX('직원 명부'!$C$5:$C$54,MATCH(C283,'직원 명부'!$B$5:$B$54,0)),""))</f>
        <v/>
      </c>
      <c r="E283" s="33"/>
      <c r="F283" s="43" t="str">
        <f aca="false">IF(OR(A283="",C283=""),"",NETWORKDAYS(A283,IF(B283="",A283,B283),목록!$F$5:$F$44)*IFERROR(VLOOKUP(IF(E283="","연차",E283),목록!$C$5:$D$14,2,FALSE()),1))</f>
        <v/>
      </c>
      <c r="G283" s="33"/>
      <c r="H283" s="40" t="str">
        <f aca="false">IF(A283="","",IF(C283="","이름 없음",IF(COUNTIF('직원 명부'!$B$5:$B$54,C283)=0,"명부에 없음",IF(AND(B283&lt;&gt;"",B283&lt;A283),"날짜 확인",IF(AND(F283=0,IFERROR(VLOOKUP(IF(E283="","연차",E283),목록!$C$5:$D$14,2,FALSE()),1)&gt;0),"휴일만 포함","OK")))))</f>
        <v/>
      </c>
    </row>
    <row r="284" customFormat="false" ht="15" hidden="false" customHeight="false" outlineLevel="0" collapsed="false">
      <c r="A284" s="34"/>
      <c r="B284" s="34"/>
      <c r="C284" s="33"/>
      <c r="D284" s="35" t="str">
        <f aca="false">IF(C284="","",IFERROR(INDEX('직원 명부'!$C$5:$C$54,MATCH(C284,'직원 명부'!$B$5:$B$54,0)),""))</f>
        <v/>
      </c>
      <c r="E284" s="33"/>
      <c r="F284" s="43" t="str">
        <f aca="false">IF(OR(A284="",C284=""),"",NETWORKDAYS(A284,IF(B284="",A284,B284),목록!$F$5:$F$44)*IFERROR(VLOOKUP(IF(E284="","연차",E284),목록!$C$5:$D$14,2,FALSE()),1))</f>
        <v/>
      </c>
      <c r="G284" s="33"/>
      <c r="H284" s="40" t="str">
        <f aca="false">IF(A284="","",IF(C284="","이름 없음",IF(COUNTIF('직원 명부'!$B$5:$B$54,C284)=0,"명부에 없음",IF(AND(B284&lt;&gt;"",B284&lt;A284),"날짜 확인",IF(AND(F284=0,IFERROR(VLOOKUP(IF(E284="","연차",E284),목록!$C$5:$D$14,2,FALSE()),1)&gt;0),"휴일만 포함","OK")))))</f>
        <v/>
      </c>
    </row>
    <row r="285" customFormat="false" ht="15" hidden="false" customHeight="false" outlineLevel="0" collapsed="false">
      <c r="A285" s="34"/>
      <c r="B285" s="34"/>
      <c r="C285" s="33"/>
      <c r="D285" s="35" t="str">
        <f aca="false">IF(C285="","",IFERROR(INDEX('직원 명부'!$C$5:$C$54,MATCH(C285,'직원 명부'!$B$5:$B$54,0)),""))</f>
        <v/>
      </c>
      <c r="E285" s="33"/>
      <c r="F285" s="43" t="str">
        <f aca="false">IF(OR(A285="",C285=""),"",NETWORKDAYS(A285,IF(B285="",A285,B285),목록!$F$5:$F$44)*IFERROR(VLOOKUP(IF(E285="","연차",E285),목록!$C$5:$D$14,2,FALSE()),1))</f>
        <v/>
      </c>
      <c r="G285" s="33"/>
      <c r="H285" s="40" t="str">
        <f aca="false">IF(A285="","",IF(C285="","이름 없음",IF(COUNTIF('직원 명부'!$B$5:$B$54,C285)=0,"명부에 없음",IF(AND(B285&lt;&gt;"",B285&lt;A285),"날짜 확인",IF(AND(F285=0,IFERROR(VLOOKUP(IF(E285="","연차",E285),목록!$C$5:$D$14,2,FALSE()),1)&gt;0),"휴일만 포함","OK")))))</f>
        <v/>
      </c>
    </row>
    <row r="286" customFormat="false" ht="15" hidden="false" customHeight="false" outlineLevel="0" collapsed="false">
      <c r="A286" s="34"/>
      <c r="B286" s="34"/>
      <c r="C286" s="33"/>
      <c r="D286" s="35" t="str">
        <f aca="false">IF(C286="","",IFERROR(INDEX('직원 명부'!$C$5:$C$54,MATCH(C286,'직원 명부'!$B$5:$B$54,0)),""))</f>
        <v/>
      </c>
      <c r="E286" s="33"/>
      <c r="F286" s="43" t="str">
        <f aca="false">IF(OR(A286="",C286=""),"",NETWORKDAYS(A286,IF(B286="",A286,B286),목록!$F$5:$F$44)*IFERROR(VLOOKUP(IF(E286="","연차",E286),목록!$C$5:$D$14,2,FALSE()),1))</f>
        <v/>
      </c>
      <c r="G286" s="33"/>
      <c r="H286" s="40" t="str">
        <f aca="false">IF(A286="","",IF(C286="","이름 없음",IF(COUNTIF('직원 명부'!$B$5:$B$54,C286)=0,"명부에 없음",IF(AND(B286&lt;&gt;"",B286&lt;A286),"날짜 확인",IF(AND(F286=0,IFERROR(VLOOKUP(IF(E286="","연차",E286),목록!$C$5:$D$14,2,FALSE()),1)&gt;0),"휴일만 포함","OK")))))</f>
        <v/>
      </c>
    </row>
    <row r="287" customFormat="false" ht="15" hidden="false" customHeight="false" outlineLevel="0" collapsed="false">
      <c r="A287" s="34"/>
      <c r="B287" s="34"/>
      <c r="C287" s="33"/>
      <c r="D287" s="35" t="str">
        <f aca="false">IF(C287="","",IFERROR(INDEX('직원 명부'!$C$5:$C$54,MATCH(C287,'직원 명부'!$B$5:$B$54,0)),""))</f>
        <v/>
      </c>
      <c r="E287" s="33"/>
      <c r="F287" s="43" t="str">
        <f aca="false">IF(OR(A287="",C287=""),"",NETWORKDAYS(A287,IF(B287="",A287,B287),목록!$F$5:$F$44)*IFERROR(VLOOKUP(IF(E287="","연차",E287),목록!$C$5:$D$14,2,FALSE()),1))</f>
        <v/>
      </c>
      <c r="G287" s="33"/>
      <c r="H287" s="40" t="str">
        <f aca="false">IF(A287="","",IF(C287="","이름 없음",IF(COUNTIF('직원 명부'!$B$5:$B$54,C287)=0,"명부에 없음",IF(AND(B287&lt;&gt;"",B287&lt;A287),"날짜 확인",IF(AND(F287=0,IFERROR(VLOOKUP(IF(E287="","연차",E287),목록!$C$5:$D$14,2,FALSE()),1)&gt;0),"휴일만 포함","OK")))))</f>
        <v/>
      </c>
    </row>
    <row r="288" customFormat="false" ht="15" hidden="false" customHeight="false" outlineLevel="0" collapsed="false">
      <c r="A288" s="34"/>
      <c r="B288" s="34"/>
      <c r="C288" s="33"/>
      <c r="D288" s="35" t="str">
        <f aca="false">IF(C288="","",IFERROR(INDEX('직원 명부'!$C$5:$C$54,MATCH(C288,'직원 명부'!$B$5:$B$54,0)),""))</f>
        <v/>
      </c>
      <c r="E288" s="33"/>
      <c r="F288" s="43" t="str">
        <f aca="false">IF(OR(A288="",C288=""),"",NETWORKDAYS(A288,IF(B288="",A288,B288),목록!$F$5:$F$44)*IFERROR(VLOOKUP(IF(E288="","연차",E288),목록!$C$5:$D$14,2,FALSE()),1))</f>
        <v/>
      </c>
      <c r="G288" s="33"/>
      <c r="H288" s="40" t="str">
        <f aca="false">IF(A288="","",IF(C288="","이름 없음",IF(COUNTIF('직원 명부'!$B$5:$B$54,C288)=0,"명부에 없음",IF(AND(B288&lt;&gt;"",B288&lt;A288),"날짜 확인",IF(AND(F288=0,IFERROR(VLOOKUP(IF(E288="","연차",E288),목록!$C$5:$D$14,2,FALSE()),1)&gt;0),"휴일만 포함","OK")))))</f>
        <v/>
      </c>
    </row>
    <row r="289" customFormat="false" ht="15" hidden="false" customHeight="false" outlineLevel="0" collapsed="false">
      <c r="A289" s="34"/>
      <c r="B289" s="34"/>
      <c r="C289" s="33"/>
      <c r="D289" s="35" t="str">
        <f aca="false">IF(C289="","",IFERROR(INDEX('직원 명부'!$C$5:$C$54,MATCH(C289,'직원 명부'!$B$5:$B$54,0)),""))</f>
        <v/>
      </c>
      <c r="E289" s="33"/>
      <c r="F289" s="43" t="str">
        <f aca="false">IF(OR(A289="",C289=""),"",NETWORKDAYS(A289,IF(B289="",A289,B289),목록!$F$5:$F$44)*IFERROR(VLOOKUP(IF(E289="","연차",E289),목록!$C$5:$D$14,2,FALSE()),1))</f>
        <v/>
      </c>
      <c r="G289" s="33"/>
      <c r="H289" s="40" t="str">
        <f aca="false">IF(A289="","",IF(C289="","이름 없음",IF(COUNTIF('직원 명부'!$B$5:$B$54,C289)=0,"명부에 없음",IF(AND(B289&lt;&gt;"",B289&lt;A289),"날짜 확인",IF(AND(F289=0,IFERROR(VLOOKUP(IF(E289="","연차",E289),목록!$C$5:$D$14,2,FALSE()),1)&gt;0),"휴일만 포함","OK")))))</f>
        <v/>
      </c>
    </row>
    <row r="290" customFormat="false" ht="15" hidden="false" customHeight="false" outlineLevel="0" collapsed="false">
      <c r="A290" s="34"/>
      <c r="B290" s="34"/>
      <c r="C290" s="33"/>
      <c r="D290" s="35" t="str">
        <f aca="false">IF(C290="","",IFERROR(INDEX('직원 명부'!$C$5:$C$54,MATCH(C290,'직원 명부'!$B$5:$B$54,0)),""))</f>
        <v/>
      </c>
      <c r="E290" s="33"/>
      <c r="F290" s="43" t="str">
        <f aca="false">IF(OR(A290="",C290=""),"",NETWORKDAYS(A290,IF(B290="",A290,B290),목록!$F$5:$F$44)*IFERROR(VLOOKUP(IF(E290="","연차",E290),목록!$C$5:$D$14,2,FALSE()),1))</f>
        <v/>
      </c>
      <c r="G290" s="33"/>
      <c r="H290" s="40" t="str">
        <f aca="false">IF(A290="","",IF(C290="","이름 없음",IF(COUNTIF('직원 명부'!$B$5:$B$54,C290)=0,"명부에 없음",IF(AND(B290&lt;&gt;"",B290&lt;A290),"날짜 확인",IF(AND(F290=0,IFERROR(VLOOKUP(IF(E290="","연차",E290),목록!$C$5:$D$14,2,FALSE()),1)&gt;0),"휴일만 포함","OK")))))</f>
        <v/>
      </c>
    </row>
    <row r="291" customFormat="false" ht="15" hidden="false" customHeight="false" outlineLevel="0" collapsed="false">
      <c r="A291" s="34"/>
      <c r="B291" s="34"/>
      <c r="C291" s="33"/>
      <c r="D291" s="35" t="str">
        <f aca="false">IF(C291="","",IFERROR(INDEX('직원 명부'!$C$5:$C$54,MATCH(C291,'직원 명부'!$B$5:$B$54,0)),""))</f>
        <v/>
      </c>
      <c r="E291" s="33"/>
      <c r="F291" s="43" t="str">
        <f aca="false">IF(OR(A291="",C291=""),"",NETWORKDAYS(A291,IF(B291="",A291,B291),목록!$F$5:$F$44)*IFERROR(VLOOKUP(IF(E291="","연차",E291),목록!$C$5:$D$14,2,FALSE()),1))</f>
        <v/>
      </c>
      <c r="G291" s="33"/>
      <c r="H291" s="40" t="str">
        <f aca="false">IF(A291="","",IF(C291="","이름 없음",IF(COUNTIF('직원 명부'!$B$5:$B$54,C291)=0,"명부에 없음",IF(AND(B291&lt;&gt;"",B291&lt;A291),"날짜 확인",IF(AND(F291=0,IFERROR(VLOOKUP(IF(E291="","연차",E291),목록!$C$5:$D$14,2,FALSE()),1)&gt;0),"휴일만 포함","OK")))))</f>
        <v/>
      </c>
    </row>
    <row r="292" customFormat="false" ht="15" hidden="false" customHeight="false" outlineLevel="0" collapsed="false">
      <c r="A292" s="34"/>
      <c r="B292" s="34"/>
      <c r="C292" s="33"/>
      <c r="D292" s="35" t="str">
        <f aca="false">IF(C292="","",IFERROR(INDEX('직원 명부'!$C$5:$C$54,MATCH(C292,'직원 명부'!$B$5:$B$54,0)),""))</f>
        <v/>
      </c>
      <c r="E292" s="33"/>
      <c r="F292" s="43" t="str">
        <f aca="false">IF(OR(A292="",C292=""),"",NETWORKDAYS(A292,IF(B292="",A292,B292),목록!$F$5:$F$44)*IFERROR(VLOOKUP(IF(E292="","연차",E292),목록!$C$5:$D$14,2,FALSE()),1))</f>
        <v/>
      </c>
      <c r="G292" s="33"/>
      <c r="H292" s="40" t="str">
        <f aca="false">IF(A292="","",IF(C292="","이름 없음",IF(COUNTIF('직원 명부'!$B$5:$B$54,C292)=0,"명부에 없음",IF(AND(B292&lt;&gt;"",B292&lt;A292),"날짜 확인",IF(AND(F292=0,IFERROR(VLOOKUP(IF(E292="","연차",E292),목록!$C$5:$D$14,2,FALSE()),1)&gt;0),"휴일만 포함","OK")))))</f>
        <v/>
      </c>
    </row>
    <row r="293" customFormat="false" ht="15" hidden="false" customHeight="false" outlineLevel="0" collapsed="false">
      <c r="A293" s="34"/>
      <c r="B293" s="34"/>
      <c r="C293" s="33"/>
      <c r="D293" s="35" t="str">
        <f aca="false">IF(C293="","",IFERROR(INDEX('직원 명부'!$C$5:$C$54,MATCH(C293,'직원 명부'!$B$5:$B$54,0)),""))</f>
        <v/>
      </c>
      <c r="E293" s="33"/>
      <c r="F293" s="43" t="str">
        <f aca="false">IF(OR(A293="",C293=""),"",NETWORKDAYS(A293,IF(B293="",A293,B293),목록!$F$5:$F$44)*IFERROR(VLOOKUP(IF(E293="","연차",E293),목록!$C$5:$D$14,2,FALSE()),1))</f>
        <v/>
      </c>
      <c r="G293" s="33"/>
      <c r="H293" s="40" t="str">
        <f aca="false">IF(A293="","",IF(C293="","이름 없음",IF(COUNTIF('직원 명부'!$B$5:$B$54,C293)=0,"명부에 없음",IF(AND(B293&lt;&gt;"",B293&lt;A293),"날짜 확인",IF(AND(F293=0,IFERROR(VLOOKUP(IF(E293="","연차",E293),목록!$C$5:$D$14,2,FALSE()),1)&gt;0),"휴일만 포함","OK")))))</f>
        <v/>
      </c>
    </row>
    <row r="294" customFormat="false" ht="15" hidden="false" customHeight="false" outlineLevel="0" collapsed="false">
      <c r="A294" s="34"/>
      <c r="B294" s="34"/>
      <c r="C294" s="33"/>
      <c r="D294" s="35" t="str">
        <f aca="false">IF(C294="","",IFERROR(INDEX('직원 명부'!$C$5:$C$54,MATCH(C294,'직원 명부'!$B$5:$B$54,0)),""))</f>
        <v/>
      </c>
      <c r="E294" s="33"/>
      <c r="F294" s="43" t="str">
        <f aca="false">IF(OR(A294="",C294=""),"",NETWORKDAYS(A294,IF(B294="",A294,B294),목록!$F$5:$F$44)*IFERROR(VLOOKUP(IF(E294="","연차",E294),목록!$C$5:$D$14,2,FALSE()),1))</f>
        <v/>
      </c>
      <c r="G294" s="33"/>
      <c r="H294" s="40" t="str">
        <f aca="false">IF(A294="","",IF(C294="","이름 없음",IF(COUNTIF('직원 명부'!$B$5:$B$54,C294)=0,"명부에 없음",IF(AND(B294&lt;&gt;"",B294&lt;A294),"날짜 확인",IF(AND(F294=0,IFERROR(VLOOKUP(IF(E294="","연차",E294),목록!$C$5:$D$14,2,FALSE()),1)&gt;0),"휴일만 포함","OK")))))</f>
        <v/>
      </c>
    </row>
    <row r="295" customFormat="false" ht="15" hidden="false" customHeight="false" outlineLevel="0" collapsed="false">
      <c r="A295" s="34"/>
      <c r="B295" s="34"/>
      <c r="C295" s="33"/>
      <c r="D295" s="35" t="str">
        <f aca="false">IF(C295="","",IFERROR(INDEX('직원 명부'!$C$5:$C$54,MATCH(C295,'직원 명부'!$B$5:$B$54,0)),""))</f>
        <v/>
      </c>
      <c r="E295" s="33"/>
      <c r="F295" s="43" t="str">
        <f aca="false">IF(OR(A295="",C295=""),"",NETWORKDAYS(A295,IF(B295="",A295,B295),목록!$F$5:$F$44)*IFERROR(VLOOKUP(IF(E295="","연차",E295),목록!$C$5:$D$14,2,FALSE()),1))</f>
        <v/>
      </c>
      <c r="G295" s="33"/>
      <c r="H295" s="40" t="str">
        <f aca="false">IF(A295="","",IF(C295="","이름 없음",IF(COUNTIF('직원 명부'!$B$5:$B$54,C295)=0,"명부에 없음",IF(AND(B295&lt;&gt;"",B295&lt;A295),"날짜 확인",IF(AND(F295=0,IFERROR(VLOOKUP(IF(E295="","연차",E295),목록!$C$5:$D$14,2,FALSE()),1)&gt;0),"휴일만 포함","OK")))))</f>
        <v/>
      </c>
    </row>
    <row r="296" customFormat="false" ht="15" hidden="false" customHeight="false" outlineLevel="0" collapsed="false">
      <c r="A296" s="34"/>
      <c r="B296" s="34"/>
      <c r="C296" s="33"/>
      <c r="D296" s="35" t="str">
        <f aca="false">IF(C296="","",IFERROR(INDEX('직원 명부'!$C$5:$C$54,MATCH(C296,'직원 명부'!$B$5:$B$54,0)),""))</f>
        <v/>
      </c>
      <c r="E296" s="33"/>
      <c r="F296" s="43" t="str">
        <f aca="false">IF(OR(A296="",C296=""),"",NETWORKDAYS(A296,IF(B296="",A296,B296),목록!$F$5:$F$44)*IFERROR(VLOOKUP(IF(E296="","연차",E296),목록!$C$5:$D$14,2,FALSE()),1))</f>
        <v/>
      </c>
      <c r="G296" s="33"/>
      <c r="H296" s="40" t="str">
        <f aca="false">IF(A296="","",IF(C296="","이름 없음",IF(COUNTIF('직원 명부'!$B$5:$B$54,C296)=0,"명부에 없음",IF(AND(B296&lt;&gt;"",B296&lt;A296),"날짜 확인",IF(AND(F296=0,IFERROR(VLOOKUP(IF(E296="","연차",E296),목록!$C$5:$D$14,2,FALSE()),1)&gt;0),"휴일만 포함","OK")))))</f>
        <v/>
      </c>
    </row>
    <row r="297" customFormat="false" ht="15" hidden="false" customHeight="false" outlineLevel="0" collapsed="false">
      <c r="A297" s="34"/>
      <c r="B297" s="34"/>
      <c r="C297" s="33"/>
      <c r="D297" s="35" t="str">
        <f aca="false">IF(C297="","",IFERROR(INDEX('직원 명부'!$C$5:$C$54,MATCH(C297,'직원 명부'!$B$5:$B$54,0)),""))</f>
        <v/>
      </c>
      <c r="E297" s="33"/>
      <c r="F297" s="43" t="str">
        <f aca="false">IF(OR(A297="",C297=""),"",NETWORKDAYS(A297,IF(B297="",A297,B297),목록!$F$5:$F$44)*IFERROR(VLOOKUP(IF(E297="","연차",E297),목록!$C$5:$D$14,2,FALSE()),1))</f>
        <v/>
      </c>
      <c r="G297" s="33"/>
      <c r="H297" s="40" t="str">
        <f aca="false">IF(A297="","",IF(C297="","이름 없음",IF(COUNTIF('직원 명부'!$B$5:$B$54,C297)=0,"명부에 없음",IF(AND(B297&lt;&gt;"",B297&lt;A297),"날짜 확인",IF(AND(F297=0,IFERROR(VLOOKUP(IF(E297="","연차",E297),목록!$C$5:$D$14,2,FALSE()),1)&gt;0),"휴일만 포함","OK")))))</f>
        <v/>
      </c>
    </row>
    <row r="298" customFormat="false" ht="15" hidden="false" customHeight="false" outlineLevel="0" collapsed="false">
      <c r="A298" s="34"/>
      <c r="B298" s="34"/>
      <c r="C298" s="33"/>
      <c r="D298" s="35" t="str">
        <f aca="false">IF(C298="","",IFERROR(INDEX('직원 명부'!$C$5:$C$54,MATCH(C298,'직원 명부'!$B$5:$B$54,0)),""))</f>
        <v/>
      </c>
      <c r="E298" s="33"/>
      <c r="F298" s="43" t="str">
        <f aca="false">IF(OR(A298="",C298=""),"",NETWORKDAYS(A298,IF(B298="",A298,B298),목록!$F$5:$F$44)*IFERROR(VLOOKUP(IF(E298="","연차",E298),목록!$C$5:$D$14,2,FALSE()),1))</f>
        <v/>
      </c>
      <c r="G298" s="33"/>
      <c r="H298" s="40" t="str">
        <f aca="false">IF(A298="","",IF(C298="","이름 없음",IF(COUNTIF('직원 명부'!$B$5:$B$54,C298)=0,"명부에 없음",IF(AND(B298&lt;&gt;"",B298&lt;A298),"날짜 확인",IF(AND(F298=0,IFERROR(VLOOKUP(IF(E298="","연차",E298),목록!$C$5:$D$14,2,FALSE()),1)&gt;0),"휴일만 포함","OK")))))</f>
        <v/>
      </c>
    </row>
    <row r="299" customFormat="false" ht="15" hidden="false" customHeight="false" outlineLevel="0" collapsed="false">
      <c r="A299" s="34"/>
      <c r="B299" s="34"/>
      <c r="C299" s="33"/>
      <c r="D299" s="35" t="str">
        <f aca="false">IF(C299="","",IFERROR(INDEX('직원 명부'!$C$5:$C$54,MATCH(C299,'직원 명부'!$B$5:$B$54,0)),""))</f>
        <v/>
      </c>
      <c r="E299" s="33"/>
      <c r="F299" s="43" t="str">
        <f aca="false">IF(OR(A299="",C299=""),"",NETWORKDAYS(A299,IF(B299="",A299,B299),목록!$F$5:$F$44)*IFERROR(VLOOKUP(IF(E299="","연차",E299),목록!$C$5:$D$14,2,FALSE()),1))</f>
        <v/>
      </c>
      <c r="G299" s="33"/>
      <c r="H299" s="40" t="str">
        <f aca="false">IF(A299="","",IF(C299="","이름 없음",IF(COUNTIF('직원 명부'!$B$5:$B$54,C299)=0,"명부에 없음",IF(AND(B299&lt;&gt;"",B299&lt;A299),"날짜 확인",IF(AND(F299=0,IFERROR(VLOOKUP(IF(E299="","연차",E299),목록!$C$5:$D$14,2,FALSE()),1)&gt;0),"휴일만 포함","OK")))))</f>
        <v/>
      </c>
    </row>
    <row r="300" customFormat="false" ht="15" hidden="false" customHeight="false" outlineLevel="0" collapsed="false">
      <c r="A300" s="34"/>
      <c r="B300" s="34"/>
      <c r="C300" s="33"/>
      <c r="D300" s="35" t="str">
        <f aca="false">IF(C300="","",IFERROR(INDEX('직원 명부'!$C$5:$C$54,MATCH(C300,'직원 명부'!$B$5:$B$54,0)),""))</f>
        <v/>
      </c>
      <c r="E300" s="33"/>
      <c r="F300" s="43" t="str">
        <f aca="false">IF(OR(A300="",C300=""),"",NETWORKDAYS(A300,IF(B300="",A300,B300),목록!$F$5:$F$44)*IFERROR(VLOOKUP(IF(E300="","연차",E300),목록!$C$5:$D$14,2,FALSE()),1))</f>
        <v/>
      </c>
      <c r="G300" s="33"/>
      <c r="H300" s="40" t="str">
        <f aca="false">IF(A300="","",IF(C300="","이름 없음",IF(COUNTIF('직원 명부'!$B$5:$B$54,C300)=0,"명부에 없음",IF(AND(B300&lt;&gt;"",B300&lt;A300),"날짜 확인",IF(AND(F300=0,IFERROR(VLOOKUP(IF(E300="","연차",E300),목록!$C$5:$D$14,2,FALSE()),1)&gt;0),"휴일만 포함","OK")))))</f>
        <v/>
      </c>
    </row>
    <row r="301" customFormat="false" ht="15" hidden="false" customHeight="false" outlineLevel="0" collapsed="false">
      <c r="A301" s="34"/>
      <c r="B301" s="34"/>
      <c r="C301" s="33"/>
      <c r="D301" s="35" t="str">
        <f aca="false">IF(C301="","",IFERROR(INDEX('직원 명부'!$C$5:$C$54,MATCH(C301,'직원 명부'!$B$5:$B$54,0)),""))</f>
        <v/>
      </c>
      <c r="E301" s="33"/>
      <c r="F301" s="43" t="str">
        <f aca="false">IF(OR(A301="",C301=""),"",NETWORKDAYS(A301,IF(B301="",A301,B301),목록!$F$5:$F$44)*IFERROR(VLOOKUP(IF(E301="","연차",E301),목록!$C$5:$D$14,2,FALSE()),1))</f>
        <v/>
      </c>
      <c r="G301" s="33"/>
      <c r="H301" s="40" t="str">
        <f aca="false">IF(A301="","",IF(C301="","이름 없음",IF(COUNTIF('직원 명부'!$B$5:$B$54,C301)=0,"명부에 없음",IF(AND(B301&lt;&gt;"",B301&lt;A301),"날짜 확인",IF(AND(F301=0,IFERROR(VLOOKUP(IF(E301="","연차",E301),목록!$C$5:$D$14,2,FALSE()),1)&gt;0),"휴일만 포함","OK")))))</f>
        <v/>
      </c>
    </row>
    <row r="302" customFormat="false" ht="15" hidden="false" customHeight="false" outlineLevel="0" collapsed="false">
      <c r="A302" s="34"/>
      <c r="B302" s="34"/>
      <c r="C302" s="33"/>
      <c r="D302" s="35" t="str">
        <f aca="false">IF(C302="","",IFERROR(INDEX('직원 명부'!$C$5:$C$54,MATCH(C302,'직원 명부'!$B$5:$B$54,0)),""))</f>
        <v/>
      </c>
      <c r="E302" s="33"/>
      <c r="F302" s="43" t="str">
        <f aca="false">IF(OR(A302="",C302=""),"",NETWORKDAYS(A302,IF(B302="",A302,B302),목록!$F$5:$F$44)*IFERROR(VLOOKUP(IF(E302="","연차",E302),목록!$C$5:$D$14,2,FALSE()),1))</f>
        <v/>
      </c>
      <c r="G302" s="33"/>
      <c r="H302" s="40" t="str">
        <f aca="false">IF(A302="","",IF(C302="","이름 없음",IF(COUNTIF('직원 명부'!$B$5:$B$54,C302)=0,"명부에 없음",IF(AND(B302&lt;&gt;"",B302&lt;A302),"날짜 확인",IF(AND(F302=0,IFERROR(VLOOKUP(IF(E302="","연차",E302),목록!$C$5:$D$14,2,FALSE()),1)&gt;0),"휴일만 포함","OK")))))</f>
        <v/>
      </c>
    </row>
    <row r="303" customFormat="false" ht="15" hidden="false" customHeight="false" outlineLevel="0" collapsed="false">
      <c r="A303" s="34"/>
      <c r="B303" s="34"/>
      <c r="C303" s="33"/>
      <c r="D303" s="35" t="str">
        <f aca="false">IF(C303="","",IFERROR(INDEX('직원 명부'!$C$5:$C$54,MATCH(C303,'직원 명부'!$B$5:$B$54,0)),""))</f>
        <v/>
      </c>
      <c r="E303" s="33"/>
      <c r="F303" s="43" t="str">
        <f aca="false">IF(OR(A303="",C303=""),"",NETWORKDAYS(A303,IF(B303="",A303,B303),목록!$F$5:$F$44)*IFERROR(VLOOKUP(IF(E303="","연차",E303),목록!$C$5:$D$14,2,FALSE()),1))</f>
        <v/>
      </c>
      <c r="G303" s="33"/>
      <c r="H303" s="40" t="str">
        <f aca="false">IF(A303="","",IF(C303="","이름 없음",IF(COUNTIF('직원 명부'!$B$5:$B$54,C303)=0,"명부에 없음",IF(AND(B303&lt;&gt;"",B303&lt;A303),"날짜 확인",IF(AND(F303=0,IFERROR(VLOOKUP(IF(E303="","연차",E303),목록!$C$5:$D$14,2,FALSE()),1)&gt;0),"휴일만 포함","OK")))))</f>
        <v/>
      </c>
    </row>
    <row r="304" customFormat="false" ht="15" hidden="false" customHeight="false" outlineLevel="0" collapsed="false">
      <c r="A304" s="34"/>
      <c r="B304" s="34"/>
      <c r="C304" s="33"/>
      <c r="D304" s="35" t="str">
        <f aca="false">IF(C304="","",IFERROR(INDEX('직원 명부'!$C$5:$C$54,MATCH(C304,'직원 명부'!$B$5:$B$54,0)),""))</f>
        <v/>
      </c>
      <c r="E304" s="33"/>
      <c r="F304" s="43" t="str">
        <f aca="false">IF(OR(A304="",C304=""),"",NETWORKDAYS(A304,IF(B304="",A304,B304),목록!$F$5:$F$44)*IFERROR(VLOOKUP(IF(E304="","연차",E304),목록!$C$5:$D$14,2,FALSE()),1))</f>
        <v/>
      </c>
      <c r="G304" s="33"/>
      <c r="H304" s="40" t="str">
        <f aca="false">IF(A304="","",IF(C304="","이름 없음",IF(COUNTIF('직원 명부'!$B$5:$B$54,C304)=0,"명부에 없음",IF(AND(B304&lt;&gt;"",B304&lt;A304),"날짜 확인",IF(AND(F304=0,IFERROR(VLOOKUP(IF(E304="","연차",E304),목록!$C$5:$D$14,2,FALSE()),1)&gt;0),"휴일만 포함","OK")))))</f>
        <v/>
      </c>
    </row>
    <row r="305" customFormat="false" ht="15" hidden="false" customHeight="false" outlineLevel="0" collapsed="false">
      <c r="A305" s="34"/>
      <c r="B305" s="34"/>
      <c r="C305" s="33"/>
      <c r="D305" s="35" t="str">
        <f aca="false">IF(C305="","",IFERROR(INDEX('직원 명부'!$C$5:$C$54,MATCH(C305,'직원 명부'!$B$5:$B$54,0)),""))</f>
        <v/>
      </c>
      <c r="E305" s="33"/>
      <c r="F305" s="43" t="str">
        <f aca="false">IF(OR(A305="",C305=""),"",NETWORKDAYS(A305,IF(B305="",A305,B305),목록!$F$5:$F$44)*IFERROR(VLOOKUP(IF(E305="","연차",E305),목록!$C$5:$D$14,2,FALSE()),1))</f>
        <v/>
      </c>
      <c r="G305" s="33"/>
      <c r="H305" s="40" t="str">
        <f aca="false">IF(A305="","",IF(C305="","이름 없음",IF(COUNTIF('직원 명부'!$B$5:$B$54,C305)=0,"명부에 없음",IF(AND(B305&lt;&gt;"",B305&lt;A305),"날짜 확인",IF(AND(F305=0,IFERROR(VLOOKUP(IF(E305="","연차",E305),목록!$C$5:$D$14,2,FALSE()),1)&gt;0),"휴일만 포함","OK")))))</f>
        <v/>
      </c>
    </row>
    <row r="306" customFormat="false" ht="15" hidden="false" customHeight="false" outlineLevel="0" collapsed="false">
      <c r="A306" s="34"/>
      <c r="B306" s="34"/>
      <c r="C306" s="33"/>
      <c r="D306" s="35" t="str">
        <f aca="false">IF(C306="","",IFERROR(INDEX('직원 명부'!$C$5:$C$54,MATCH(C306,'직원 명부'!$B$5:$B$54,0)),""))</f>
        <v/>
      </c>
      <c r="E306" s="33"/>
      <c r="F306" s="43" t="str">
        <f aca="false">IF(OR(A306="",C306=""),"",NETWORKDAYS(A306,IF(B306="",A306,B306),목록!$F$5:$F$44)*IFERROR(VLOOKUP(IF(E306="","연차",E306),목록!$C$5:$D$14,2,FALSE()),1))</f>
        <v/>
      </c>
      <c r="G306" s="33"/>
      <c r="H306" s="40" t="str">
        <f aca="false">IF(A306="","",IF(C306="","이름 없음",IF(COUNTIF('직원 명부'!$B$5:$B$54,C306)=0,"명부에 없음",IF(AND(B306&lt;&gt;"",B306&lt;A306),"날짜 확인",IF(AND(F306=0,IFERROR(VLOOKUP(IF(E306="","연차",E306),목록!$C$5:$D$14,2,FALSE()),1)&gt;0),"휴일만 포함","OK")))))</f>
        <v/>
      </c>
    </row>
    <row r="307" customFormat="false" ht="15" hidden="false" customHeight="false" outlineLevel="0" collapsed="false">
      <c r="A307" s="34"/>
      <c r="B307" s="34"/>
      <c r="C307" s="33"/>
      <c r="D307" s="35" t="str">
        <f aca="false">IF(C307="","",IFERROR(INDEX('직원 명부'!$C$5:$C$54,MATCH(C307,'직원 명부'!$B$5:$B$54,0)),""))</f>
        <v/>
      </c>
      <c r="E307" s="33"/>
      <c r="F307" s="43" t="str">
        <f aca="false">IF(OR(A307="",C307=""),"",NETWORKDAYS(A307,IF(B307="",A307,B307),목록!$F$5:$F$44)*IFERROR(VLOOKUP(IF(E307="","연차",E307),목록!$C$5:$D$14,2,FALSE()),1))</f>
        <v/>
      </c>
      <c r="G307" s="33"/>
      <c r="H307" s="40" t="str">
        <f aca="false">IF(A307="","",IF(C307="","이름 없음",IF(COUNTIF('직원 명부'!$B$5:$B$54,C307)=0,"명부에 없음",IF(AND(B307&lt;&gt;"",B307&lt;A307),"날짜 확인",IF(AND(F307=0,IFERROR(VLOOKUP(IF(E307="","연차",E307),목록!$C$5:$D$14,2,FALSE()),1)&gt;0),"휴일만 포함","OK")))))</f>
        <v/>
      </c>
    </row>
    <row r="308" customFormat="false" ht="15" hidden="false" customHeight="false" outlineLevel="0" collapsed="false">
      <c r="A308" s="34"/>
      <c r="B308" s="34"/>
      <c r="C308" s="33"/>
      <c r="D308" s="35" t="str">
        <f aca="false">IF(C308="","",IFERROR(INDEX('직원 명부'!$C$5:$C$54,MATCH(C308,'직원 명부'!$B$5:$B$54,0)),""))</f>
        <v/>
      </c>
      <c r="E308" s="33"/>
      <c r="F308" s="43" t="str">
        <f aca="false">IF(OR(A308="",C308=""),"",NETWORKDAYS(A308,IF(B308="",A308,B308),목록!$F$5:$F$44)*IFERROR(VLOOKUP(IF(E308="","연차",E308),목록!$C$5:$D$14,2,FALSE()),1))</f>
        <v/>
      </c>
      <c r="G308" s="33"/>
      <c r="H308" s="40" t="str">
        <f aca="false">IF(A308="","",IF(C308="","이름 없음",IF(COUNTIF('직원 명부'!$B$5:$B$54,C308)=0,"명부에 없음",IF(AND(B308&lt;&gt;"",B308&lt;A308),"날짜 확인",IF(AND(F308=0,IFERROR(VLOOKUP(IF(E308="","연차",E308),목록!$C$5:$D$14,2,FALSE()),1)&gt;0),"휴일만 포함","OK")))))</f>
        <v/>
      </c>
    </row>
    <row r="309" customFormat="false" ht="15" hidden="false" customHeight="false" outlineLevel="0" collapsed="false">
      <c r="A309" s="34"/>
      <c r="B309" s="34"/>
      <c r="C309" s="33"/>
      <c r="D309" s="35" t="str">
        <f aca="false">IF(C309="","",IFERROR(INDEX('직원 명부'!$C$5:$C$54,MATCH(C309,'직원 명부'!$B$5:$B$54,0)),""))</f>
        <v/>
      </c>
      <c r="E309" s="33"/>
      <c r="F309" s="43" t="str">
        <f aca="false">IF(OR(A309="",C309=""),"",NETWORKDAYS(A309,IF(B309="",A309,B309),목록!$F$5:$F$44)*IFERROR(VLOOKUP(IF(E309="","연차",E309),목록!$C$5:$D$14,2,FALSE()),1))</f>
        <v/>
      </c>
      <c r="G309" s="33"/>
      <c r="H309" s="40" t="str">
        <f aca="false">IF(A309="","",IF(C309="","이름 없음",IF(COUNTIF('직원 명부'!$B$5:$B$54,C309)=0,"명부에 없음",IF(AND(B309&lt;&gt;"",B309&lt;A309),"날짜 확인",IF(AND(F309=0,IFERROR(VLOOKUP(IF(E309="","연차",E309),목록!$C$5:$D$14,2,FALSE()),1)&gt;0),"휴일만 포함","OK")))))</f>
        <v/>
      </c>
    </row>
    <row r="310" customFormat="false" ht="15" hidden="false" customHeight="false" outlineLevel="0" collapsed="false">
      <c r="A310" s="34"/>
      <c r="B310" s="34"/>
      <c r="C310" s="33"/>
      <c r="D310" s="35" t="str">
        <f aca="false">IF(C310="","",IFERROR(INDEX('직원 명부'!$C$5:$C$54,MATCH(C310,'직원 명부'!$B$5:$B$54,0)),""))</f>
        <v/>
      </c>
      <c r="E310" s="33"/>
      <c r="F310" s="43" t="str">
        <f aca="false">IF(OR(A310="",C310=""),"",NETWORKDAYS(A310,IF(B310="",A310,B310),목록!$F$5:$F$44)*IFERROR(VLOOKUP(IF(E310="","연차",E310),목록!$C$5:$D$14,2,FALSE()),1))</f>
        <v/>
      </c>
      <c r="G310" s="33"/>
      <c r="H310" s="40" t="str">
        <f aca="false">IF(A310="","",IF(C310="","이름 없음",IF(COUNTIF('직원 명부'!$B$5:$B$54,C310)=0,"명부에 없음",IF(AND(B310&lt;&gt;"",B310&lt;A310),"날짜 확인",IF(AND(F310=0,IFERROR(VLOOKUP(IF(E310="","연차",E310),목록!$C$5:$D$14,2,FALSE()),1)&gt;0),"휴일만 포함","OK")))))</f>
        <v/>
      </c>
    </row>
    <row r="311" customFormat="false" ht="15" hidden="false" customHeight="false" outlineLevel="0" collapsed="false">
      <c r="A311" s="34"/>
      <c r="B311" s="34"/>
      <c r="C311" s="33"/>
      <c r="D311" s="35" t="str">
        <f aca="false">IF(C311="","",IFERROR(INDEX('직원 명부'!$C$5:$C$54,MATCH(C311,'직원 명부'!$B$5:$B$54,0)),""))</f>
        <v/>
      </c>
      <c r="E311" s="33"/>
      <c r="F311" s="43" t="str">
        <f aca="false">IF(OR(A311="",C311=""),"",NETWORKDAYS(A311,IF(B311="",A311,B311),목록!$F$5:$F$44)*IFERROR(VLOOKUP(IF(E311="","연차",E311),목록!$C$5:$D$14,2,FALSE()),1))</f>
        <v/>
      </c>
      <c r="G311" s="33"/>
      <c r="H311" s="40" t="str">
        <f aca="false">IF(A311="","",IF(C311="","이름 없음",IF(COUNTIF('직원 명부'!$B$5:$B$54,C311)=0,"명부에 없음",IF(AND(B311&lt;&gt;"",B311&lt;A311),"날짜 확인",IF(AND(F311=0,IFERROR(VLOOKUP(IF(E311="","연차",E311),목록!$C$5:$D$14,2,FALSE()),1)&gt;0),"휴일만 포함","OK")))))</f>
        <v/>
      </c>
    </row>
    <row r="312" customFormat="false" ht="15" hidden="false" customHeight="false" outlineLevel="0" collapsed="false">
      <c r="A312" s="34"/>
      <c r="B312" s="34"/>
      <c r="C312" s="33"/>
      <c r="D312" s="35" t="str">
        <f aca="false">IF(C312="","",IFERROR(INDEX('직원 명부'!$C$5:$C$54,MATCH(C312,'직원 명부'!$B$5:$B$54,0)),""))</f>
        <v/>
      </c>
      <c r="E312" s="33"/>
      <c r="F312" s="43" t="str">
        <f aca="false">IF(OR(A312="",C312=""),"",NETWORKDAYS(A312,IF(B312="",A312,B312),목록!$F$5:$F$44)*IFERROR(VLOOKUP(IF(E312="","연차",E312),목록!$C$5:$D$14,2,FALSE()),1))</f>
        <v/>
      </c>
      <c r="G312" s="33"/>
      <c r="H312" s="40" t="str">
        <f aca="false">IF(A312="","",IF(C312="","이름 없음",IF(COUNTIF('직원 명부'!$B$5:$B$54,C312)=0,"명부에 없음",IF(AND(B312&lt;&gt;"",B312&lt;A312),"날짜 확인",IF(AND(F312=0,IFERROR(VLOOKUP(IF(E312="","연차",E312),목록!$C$5:$D$14,2,FALSE()),1)&gt;0),"휴일만 포함","OK")))))</f>
        <v/>
      </c>
    </row>
    <row r="313" customFormat="false" ht="15" hidden="false" customHeight="false" outlineLevel="0" collapsed="false">
      <c r="A313" s="34"/>
      <c r="B313" s="34"/>
      <c r="C313" s="33"/>
      <c r="D313" s="35" t="str">
        <f aca="false">IF(C313="","",IFERROR(INDEX('직원 명부'!$C$5:$C$54,MATCH(C313,'직원 명부'!$B$5:$B$54,0)),""))</f>
        <v/>
      </c>
      <c r="E313" s="33"/>
      <c r="F313" s="43" t="str">
        <f aca="false">IF(OR(A313="",C313=""),"",NETWORKDAYS(A313,IF(B313="",A313,B313),목록!$F$5:$F$44)*IFERROR(VLOOKUP(IF(E313="","연차",E313),목록!$C$5:$D$14,2,FALSE()),1))</f>
        <v/>
      </c>
      <c r="G313" s="33"/>
      <c r="H313" s="40" t="str">
        <f aca="false">IF(A313="","",IF(C313="","이름 없음",IF(COUNTIF('직원 명부'!$B$5:$B$54,C313)=0,"명부에 없음",IF(AND(B313&lt;&gt;"",B313&lt;A313),"날짜 확인",IF(AND(F313=0,IFERROR(VLOOKUP(IF(E313="","연차",E313),목록!$C$5:$D$14,2,FALSE()),1)&gt;0),"휴일만 포함","OK")))))</f>
        <v/>
      </c>
    </row>
    <row r="314" customFormat="false" ht="15" hidden="false" customHeight="false" outlineLevel="0" collapsed="false">
      <c r="A314" s="34"/>
      <c r="B314" s="34"/>
      <c r="C314" s="33"/>
      <c r="D314" s="35" t="str">
        <f aca="false">IF(C314="","",IFERROR(INDEX('직원 명부'!$C$5:$C$54,MATCH(C314,'직원 명부'!$B$5:$B$54,0)),""))</f>
        <v/>
      </c>
      <c r="E314" s="33"/>
      <c r="F314" s="43" t="str">
        <f aca="false">IF(OR(A314="",C314=""),"",NETWORKDAYS(A314,IF(B314="",A314,B314),목록!$F$5:$F$44)*IFERROR(VLOOKUP(IF(E314="","연차",E314),목록!$C$5:$D$14,2,FALSE()),1))</f>
        <v/>
      </c>
      <c r="G314" s="33"/>
      <c r="H314" s="40" t="str">
        <f aca="false">IF(A314="","",IF(C314="","이름 없음",IF(COUNTIF('직원 명부'!$B$5:$B$54,C314)=0,"명부에 없음",IF(AND(B314&lt;&gt;"",B314&lt;A314),"날짜 확인",IF(AND(F314=0,IFERROR(VLOOKUP(IF(E314="","연차",E314),목록!$C$5:$D$14,2,FALSE()),1)&gt;0),"휴일만 포함","OK")))))</f>
        <v/>
      </c>
    </row>
    <row r="315" customFormat="false" ht="15" hidden="false" customHeight="false" outlineLevel="0" collapsed="false">
      <c r="A315" s="34"/>
      <c r="B315" s="34"/>
      <c r="C315" s="33"/>
      <c r="D315" s="35" t="str">
        <f aca="false">IF(C315="","",IFERROR(INDEX('직원 명부'!$C$5:$C$54,MATCH(C315,'직원 명부'!$B$5:$B$54,0)),""))</f>
        <v/>
      </c>
      <c r="E315" s="33"/>
      <c r="F315" s="43" t="str">
        <f aca="false">IF(OR(A315="",C315=""),"",NETWORKDAYS(A315,IF(B315="",A315,B315),목록!$F$5:$F$44)*IFERROR(VLOOKUP(IF(E315="","연차",E315),목록!$C$5:$D$14,2,FALSE()),1))</f>
        <v/>
      </c>
      <c r="G315" s="33"/>
      <c r="H315" s="40" t="str">
        <f aca="false">IF(A315="","",IF(C315="","이름 없음",IF(COUNTIF('직원 명부'!$B$5:$B$54,C315)=0,"명부에 없음",IF(AND(B315&lt;&gt;"",B315&lt;A315),"날짜 확인",IF(AND(F315=0,IFERROR(VLOOKUP(IF(E315="","연차",E315),목록!$C$5:$D$14,2,FALSE()),1)&gt;0),"휴일만 포함","OK")))))</f>
        <v/>
      </c>
    </row>
    <row r="316" customFormat="false" ht="15" hidden="false" customHeight="false" outlineLevel="0" collapsed="false">
      <c r="A316" s="34"/>
      <c r="B316" s="34"/>
      <c r="C316" s="33"/>
      <c r="D316" s="35" t="str">
        <f aca="false">IF(C316="","",IFERROR(INDEX('직원 명부'!$C$5:$C$54,MATCH(C316,'직원 명부'!$B$5:$B$54,0)),""))</f>
        <v/>
      </c>
      <c r="E316" s="33"/>
      <c r="F316" s="43" t="str">
        <f aca="false">IF(OR(A316="",C316=""),"",NETWORKDAYS(A316,IF(B316="",A316,B316),목록!$F$5:$F$44)*IFERROR(VLOOKUP(IF(E316="","연차",E316),목록!$C$5:$D$14,2,FALSE()),1))</f>
        <v/>
      </c>
      <c r="G316" s="33"/>
      <c r="H316" s="40" t="str">
        <f aca="false">IF(A316="","",IF(C316="","이름 없음",IF(COUNTIF('직원 명부'!$B$5:$B$54,C316)=0,"명부에 없음",IF(AND(B316&lt;&gt;"",B316&lt;A316),"날짜 확인",IF(AND(F316=0,IFERROR(VLOOKUP(IF(E316="","연차",E316),목록!$C$5:$D$14,2,FALSE()),1)&gt;0),"휴일만 포함","OK")))))</f>
        <v/>
      </c>
    </row>
    <row r="317" customFormat="false" ht="15" hidden="false" customHeight="false" outlineLevel="0" collapsed="false">
      <c r="A317" s="34"/>
      <c r="B317" s="34"/>
      <c r="C317" s="33"/>
      <c r="D317" s="35" t="str">
        <f aca="false">IF(C317="","",IFERROR(INDEX('직원 명부'!$C$5:$C$54,MATCH(C317,'직원 명부'!$B$5:$B$54,0)),""))</f>
        <v/>
      </c>
      <c r="E317" s="33"/>
      <c r="F317" s="43" t="str">
        <f aca="false">IF(OR(A317="",C317=""),"",NETWORKDAYS(A317,IF(B317="",A317,B317),목록!$F$5:$F$44)*IFERROR(VLOOKUP(IF(E317="","연차",E317),목록!$C$5:$D$14,2,FALSE()),1))</f>
        <v/>
      </c>
      <c r="G317" s="33"/>
      <c r="H317" s="40" t="str">
        <f aca="false">IF(A317="","",IF(C317="","이름 없음",IF(COUNTIF('직원 명부'!$B$5:$B$54,C317)=0,"명부에 없음",IF(AND(B317&lt;&gt;"",B317&lt;A317),"날짜 확인",IF(AND(F317=0,IFERROR(VLOOKUP(IF(E317="","연차",E317),목록!$C$5:$D$14,2,FALSE()),1)&gt;0),"휴일만 포함","OK")))))</f>
        <v/>
      </c>
    </row>
    <row r="318" customFormat="false" ht="15" hidden="false" customHeight="false" outlineLevel="0" collapsed="false">
      <c r="A318" s="34"/>
      <c r="B318" s="34"/>
      <c r="C318" s="33"/>
      <c r="D318" s="35" t="str">
        <f aca="false">IF(C318="","",IFERROR(INDEX('직원 명부'!$C$5:$C$54,MATCH(C318,'직원 명부'!$B$5:$B$54,0)),""))</f>
        <v/>
      </c>
      <c r="E318" s="33"/>
      <c r="F318" s="43" t="str">
        <f aca="false">IF(OR(A318="",C318=""),"",NETWORKDAYS(A318,IF(B318="",A318,B318),목록!$F$5:$F$44)*IFERROR(VLOOKUP(IF(E318="","연차",E318),목록!$C$5:$D$14,2,FALSE()),1))</f>
        <v/>
      </c>
      <c r="G318" s="33"/>
      <c r="H318" s="40" t="str">
        <f aca="false">IF(A318="","",IF(C318="","이름 없음",IF(COUNTIF('직원 명부'!$B$5:$B$54,C318)=0,"명부에 없음",IF(AND(B318&lt;&gt;"",B318&lt;A318),"날짜 확인",IF(AND(F318=0,IFERROR(VLOOKUP(IF(E318="","연차",E318),목록!$C$5:$D$14,2,FALSE()),1)&gt;0),"휴일만 포함","OK")))))</f>
        <v/>
      </c>
    </row>
    <row r="319" customFormat="false" ht="15" hidden="false" customHeight="false" outlineLevel="0" collapsed="false">
      <c r="A319" s="34"/>
      <c r="B319" s="34"/>
      <c r="C319" s="33"/>
      <c r="D319" s="35" t="str">
        <f aca="false">IF(C319="","",IFERROR(INDEX('직원 명부'!$C$5:$C$54,MATCH(C319,'직원 명부'!$B$5:$B$54,0)),""))</f>
        <v/>
      </c>
      <c r="E319" s="33"/>
      <c r="F319" s="43" t="str">
        <f aca="false">IF(OR(A319="",C319=""),"",NETWORKDAYS(A319,IF(B319="",A319,B319),목록!$F$5:$F$44)*IFERROR(VLOOKUP(IF(E319="","연차",E319),목록!$C$5:$D$14,2,FALSE()),1))</f>
        <v/>
      </c>
      <c r="G319" s="33"/>
      <c r="H319" s="40" t="str">
        <f aca="false">IF(A319="","",IF(C319="","이름 없음",IF(COUNTIF('직원 명부'!$B$5:$B$54,C319)=0,"명부에 없음",IF(AND(B319&lt;&gt;"",B319&lt;A319),"날짜 확인",IF(AND(F319=0,IFERROR(VLOOKUP(IF(E319="","연차",E319),목록!$C$5:$D$14,2,FALSE()),1)&gt;0),"휴일만 포함","OK")))))</f>
        <v/>
      </c>
    </row>
    <row r="320" customFormat="false" ht="15" hidden="false" customHeight="false" outlineLevel="0" collapsed="false">
      <c r="A320" s="34"/>
      <c r="B320" s="34"/>
      <c r="C320" s="33"/>
      <c r="D320" s="35" t="str">
        <f aca="false">IF(C320="","",IFERROR(INDEX('직원 명부'!$C$5:$C$54,MATCH(C320,'직원 명부'!$B$5:$B$54,0)),""))</f>
        <v/>
      </c>
      <c r="E320" s="33"/>
      <c r="F320" s="43" t="str">
        <f aca="false">IF(OR(A320="",C320=""),"",NETWORKDAYS(A320,IF(B320="",A320,B320),목록!$F$5:$F$44)*IFERROR(VLOOKUP(IF(E320="","연차",E320),목록!$C$5:$D$14,2,FALSE()),1))</f>
        <v/>
      </c>
      <c r="G320" s="33"/>
      <c r="H320" s="40" t="str">
        <f aca="false">IF(A320="","",IF(C320="","이름 없음",IF(COUNTIF('직원 명부'!$B$5:$B$54,C320)=0,"명부에 없음",IF(AND(B320&lt;&gt;"",B320&lt;A320),"날짜 확인",IF(AND(F320=0,IFERROR(VLOOKUP(IF(E320="","연차",E320),목록!$C$5:$D$14,2,FALSE()),1)&gt;0),"휴일만 포함","OK")))))</f>
        <v/>
      </c>
    </row>
    <row r="321" customFormat="false" ht="15" hidden="false" customHeight="false" outlineLevel="0" collapsed="false">
      <c r="A321" s="34"/>
      <c r="B321" s="34"/>
      <c r="C321" s="33"/>
      <c r="D321" s="35" t="str">
        <f aca="false">IF(C321="","",IFERROR(INDEX('직원 명부'!$C$5:$C$54,MATCH(C321,'직원 명부'!$B$5:$B$54,0)),""))</f>
        <v/>
      </c>
      <c r="E321" s="33"/>
      <c r="F321" s="43" t="str">
        <f aca="false">IF(OR(A321="",C321=""),"",NETWORKDAYS(A321,IF(B321="",A321,B321),목록!$F$5:$F$44)*IFERROR(VLOOKUP(IF(E321="","연차",E321),목록!$C$5:$D$14,2,FALSE()),1))</f>
        <v/>
      </c>
      <c r="G321" s="33"/>
      <c r="H321" s="40" t="str">
        <f aca="false">IF(A321="","",IF(C321="","이름 없음",IF(COUNTIF('직원 명부'!$B$5:$B$54,C321)=0,"명부에 없음",IF(AND(B321&lt;&gt;"",B321&lt;A321),"날짜 확인",IF(AND(F321=0,IFERROR(VLOOKUP(IF(E321="","연차",E321),목록!$C$5:$D$14,2,FALSE()),1)&gt;0),"휴일만 포함","OK")))))</f>
        <v/>
      </c>
    </row>
    <row r="322" customFormat="false" ht="15" hidden="false" customHeight="false" outlineLevel="0" collapsed="false">
      <c r="A322" s="34"/>
      <c r="B322" s="34"/>
      <c r="C322" s="33"/>
      <c r="D322" s="35" t="str">
        <f aca="false">IF(C322="","",IFERROR(INDEX('직원 명부'!$C$5:$C$54,MATCH(C322,'직원 명부'!$B$5:$B$54,0)),""))</f>
        <v/>
      </c>
      <c r="E322" s="33"/>
      <c r="F322" s="43" t="str">
        <f aca="false">IF(OR(A322="",C322=""),"",NETWORKDAYS(A322,IF(B322="",A322,B322),목록!$F$5:$F$44)*IFERROR(VLOOKUP(IF(E322="","연차",E322),목록!$C$5:$D$14,2,FALSE()),1))</f>
        <v/>
      </c>
      <c r="G322" s="33"/>
      <c r="H322" s="40" t="str">
        <f aca="false">IF(A322="","",IF(C322="","이름 없음",IF(COUNTIF('직원 명부'!$B$5:$B$54,C322)=0,"명부에 없음",IF(AND(B322&lt;&gt;"",B322&lt;A322),"날짜 확인",IF(AND(F322=0,IFERROR(VLOOKUP(IF(E322="","연차",E322),목록!$C$5:$D$14,2,FALSE()),1)&gt;0),"휴일만 포함","OK")))))</f>
        <v/>
      </c>
    </row>
    <row r="323" customFormat="false" ht="15" hidden="false" customHeight="false" outlineLevel="0" collapsed="false">
      <c r="A323" s="34"/>
      <c r="B323" s="34"/>
      <c r="C323" s="33"/>
      <c r="D323" s="35" t="str">
        <f aca="false">IF(C323="","",IFERROR(INDEX('직원 명부'!$C$5:$C$54,MATCH(C323,'직원 명부'!$B$5:$B$54,0)),""))</f>
        <v/>
      </c>
      <c r="E323" s="33"/>
      <c r="F323" s="43" t="str">
        <f aca="false">IF(OR(A323="",C323=""),"",NETWORKDAYS(A323,IF(B323="",A323,B323),목록!$F$5:$F$44)*IFERROR(VLOOKUP(IF(E323="","연차",E323),목록!$C$5:$D$14,2,FALSE()),1))</f>
        <v/>
      </c>
      <c r="G323" s="33"/>
      <c r="H323" s="40" t="str">
        <f aca="false">IF(A323="","",IF(C323="","이름 없음",IF(COUNTIF('직원 명부'!$B$5:$B$54,C323)=0,"명부에 없음",IF(AND(B323&lt;&gt;"",B323&lt;A323),"날짜 확인",IF(AND(F323=0,IFERROR(VLOOKUP(IF(E323="","연차",E323),목록!$C$5:$D$14,2,FALSE()),1)&gt;0),"휴일만 포함","OK")))))</f>
        <v/>
      </c>
    </row>
    <row r="324" customFormat="false" ht="15" hidden="false" customHeight="false" outlineLevel="0" collapsed="false">
      <c r="A324" s="34"/>
      <c r="B324" s="34"/>
      <c r="C324" s="33"/>
      <c r="D324" s="35" t="str">
        <f aca="false">IF(C324="","",IFERROR(INDEX('직원 명부'!$C$5:$C$54,MATCH(C324,'직원 명부'!$B$5:$B$54,0)),""))</f>
        <v/>
      </c>
      <c r="E324" s="33"/>
      <c r="F324" s="43" t="str">
        <f aca="false">IF(OR(A324="",C324=""),"",NETWORKDAYS(A324,IF(B324="",A324,B324),목록!$F$5:$F$44)*IFERROR(VLOOKUP(IF(E324="","연차",E324),목록!$C$5:$D$14,2,FALSE()),1))</f>
        <v/>
      </c>
      <c r="G324" s="33"/>
      <c r="H324" s="40" t="str">
        <f aca="false">IF(A324="","",IF(C324="","이름 없음",IF(COUNTIF('직원 명부'!$B$5:$B$54,C324)=0,"명부에 없음",IF(AND(B324&lt;&gt;"",B324&lt;A324),"날짜 확인",IF(AND(F324=0,IFERROR(VLOOKUP(IF(E324="","연차",E324),목록!$C$5:$D$14,2,FALSE()),1)&gt;0),"휴일만 포함","OK")))))</f>
        <v/>
      </c>
    </row>
    <row r="325" customFormat="false" ht="15" hidden="false" customHeight="false" outlineLevel="0" collapsed="false">
      <c r="A325" s="34"/>
      <c r="B325" s="34"/>
      <c r="C325" s="33"/>
      <c r="D325" s="35" t="str">
        <f aca="false">IF(C325="","",IFERROR(INDEX('직원 명부'!$C$5:$C$54,MATCH(C325,'직원 명부'!$B$5:$B$54,0)),""))</f>
        <v/>
      </c>
      <c r="E325" s="33"/>
      <c r="F325" s="43" t="str">
        <f aca="false">IF(OR(A325="",C325=""),"",NETWORKDAYS(A325,IF(B325="",A325,B325),목록!$F$5:$F$44)*IFERROR(VLOOKUP(IF(E325="","연차",E325),목록!$C$5:$D$14,2,FALSE()),1))</f>
        <v/>
      </c>
      <c r="G325" s="33"/>
      <c r="H325" s="40" t="str">
        <f aca="false">IF(A325="","",IF(C325="","이름 없음",IF(COUNTIF('직원 명부'!$B$5:$B$54,C325)=0,"명부에 없음",IF(AND(B325&lt;&gt;"",B325&lt;A325),"날짜 확인",IF(AND(F325=0,IFERROR(VLOOKUP(IF(E325="","연차",E325),목록!$C$5:$D$14,2,FALSE()),1)&gt;0),"휴일만 포함","OK")))))</f>
        <v/>
      </c>
    </row>
    <row r="326" customFormat="false" ht="15" hidden="false" customHeight="false" outlineLevel="0" collapsed="false">
      <c r="A326" s="34"/>
      <c r="B326" s="34"/>
      <c r="C326" s="33"/>
      <c r="D326" s="35" t="str">
        <f aca="false">IF(C326="","",IFERROR(INDEX('직원 명부'!$C$5:$C$54,MATCH(C326,'직원 명부'!$B$5:$B$54,0)),""))</f>
        <v/>
      </c>
      <c r="E326" s="33"/>
      <c r="F326" s="43" t="str">
        <f aca="false">IF(OR(A326="",C326=""),"",NETWORKDAYS(A326,IF(B326="",A326,B326),목록!$F$5:$F$44)*IFERROR(VLOOKUP(IF(E326="","연차",E326),목록!$C$5:$D$14,2,FALSE()),1))</f>
        <v/>
      </c>
      <c r="G326" s="33"/>
      <c r="H326" s="40" t="str">
        <f aca="false">IF(A326="","",IF(C326="","이름 없음",IF(COUNTIF('직원 명부'!$B$5:$B$54,C326)=0,"명부에 없음",IF(AND(B326&lt;&gt;"",B326&lt;A326),"날짜 확인",IF(AND(F326=0,IFERROR(VLOOKUP(IF(E326="","연차",E326),목록!$C$5:$D$14,2,FALSE()),1)&gt;0),"휴일만 포함","OK")))))</f>
        <v/>
      </c>
    </row>
    <row r="327" customFormat="false" ht="15" hidden="false" customHeight="false" outlineLevel="0" collapsed="false">
      <c r="A327" s="34"/>
      <c r="B327" s="34"/>
      <c r="C327" s="33"/>
      <c r="D327" s="35" t="str">
        <f aca="false">IF(C327="","",IFERROR(INDEX('직원 명부'!$C$5:$C$54,MATCH(C327,'직원 명부'!$B$5:$B$54,0)),""))</f>
        <v/>
      </c>
      <c r="E327" s="33"/>
      <c r="F327" s="43" t="str">
        <f aca="false">IF(OR(A327="",C327=""),"",NETWORKDAYS(A327,IF(B327="",A327,B327),목록!$F$5:$F$44)*IFERROR(VLOOKUP(IF(E327="","연차",E327),목록!$C$5:$D$14,2,FALSE()),1))</f>
        <v/>
      </c>
      <c r="G327" s="33"/>
      <c r="H327" s="40" t="str">
        <f aca="false">IF(A327="","",IF(C327="","이름 없음",IF(COUNTIF('직원 명부'!$B$5:$B$54,C327)=0,"명부에 없음",IF(AND(B327&lt;&gt;"",B327&lt;A327),"날짜 확인",IF(AND(F327=0,IFERROR(VLOOKUP(IF(E327="","연차",E327),목록!$C$5:$D$14,2,FALSE()),1)&gt;0),"휴일만 포함","OK")))))</f>
        <v/>
      </c>
    </row>
    <row r="328" customFormat="false" ht="15" hidden="false" customHeight="false" outlineLevel="0" collapsed="false">
      <c r="A328" s="34"/>
      <c r="B328" s="34"/>
      <c r="C328" s="33"/>
      <c r="D328" s="35" t="str">
        <f aca="false">IF(C328="","",IFERROR(INDEX('직원 명부'!$C$5:$C$54,MATCH(C328,'직원 명부'!$B$5:$B$54,0)),""))</f>
        <v/>
      </c>
      <c r="E328" s="33"/>
      <c r="F328" s="43" t="str">
        <f aca="false">IF(OR(A328="",C328=""),"",NETWORKDAYS(A328,IF(B328="",A328,B328),목록!$F$5:$F$44)*IFERROR(VLOOKUP(IF(E328="","연차",E328),목록!$C$5:$D$14,2,FALSE()),1))</f>
        <v/>
      </c>
      <c r="G328" s="33"/>
      <c r="H328" s="40" t="str">
        <f aca="false">IF(A328="","",IF(C328="","이름 없음",IF(COUNTIF('직원 명부'!$B$5:$B$54,C328)=0,"명부에 없음",IF(AND(B328&lt;&gt;"",B328&lt;A328),"날짜 확인",IF(AND(F328=0,IFERROR(VLOOKUP(IF(E328="","연차",E328),목록!$C$5:$D$14,2,FALSE()),1)&gt;0),"휴일만 포함","OK")))))</f>
        <v/>
      </c>
    </row>
    <row r="329" customFormat="false" ht="15" hidden="false" customHeight="false" outlineLevel="0" collapsed="false">
      <c r="A329" s="34"/>
      <c r="B329" s="34"/>
      <c r="C329" s="33"/>
      <c r="D329" s="35" t="str">
        <f aca="false">IF(C329="","",IFERROR(INDEX('직원 명부'!$C$5:$C$54,MATCH(C329,'직원 명부'!$B$5:$B$54,0)),""))</f>
        <v/>
      </c>
      <c r="E329" s="33"/>
      <c r="F329" s="43" t="str">
        <f aca="false">IF(OR(A329="",C329=""),"",NETWORKDAYS(A329,IF(B329="",A329,B329),목록!$F$5:$F$44)*IFERROR(VLOOKUP(IF(E329="","연차",E329),목록!$C$5:$D$14,2,FALSE()),1))</f>
        <v/>
      </c>
      <c r="G329" s="33"/>
      <c r="H329" s="40" t="str">
        <f aca="false">IF(A329="","",IF(C329="","이름 없음",IF(COUNTIF('직원 명부'!$B$5:$B$54,C329)=0,"명부에 없음",IF(AND(B329&lt;&gt;"",B329&lt;A329),"날짜 확인",IF(AND(F329=0,IFERROR(VLOOKUP(IF(E329="","연차",E329),목록!$C$5:$D$14,2,FALSE()),1)&gt;0),"휴일만 포함","OK")))))</f>
        <v/>
      </c>
    </row>
    <row r="330" customFormat="false" ht="15" hidden="false" customHeight="false" outlineLevel="0" collapsed="false">
      <c r="A330" s="34"/>
      <c r="B330" s="34"/>
      <c r="C330" s="33"/>
      <c r="D330" s="35" t="str">
        <f aca="false">IF(C330="","",IFERROR(INDEX('직원 명부'!$C$5:$C$54,MATCH(C330,'직원 명부'!$B$5:$B$54,0)),""))</f>
        <v/>
      </c>
      <c r="E330" s="33"/>
      <c r="F330" s="43" t="str">
        <f aca="false">IF(OR(A330="",C330=""),"",NETWORKDAYS(A330,IF(B330="",A330,B330),목록!$F$5:$F$44)*IFERROR(VLOOKUP(IF(E330="","연차",E330),목록!$C$5:$D$14,2,FALSE()),1))</f>
        <v/>
      </c>
      <c r="G330" s="33"/>
      <c r="H330" s="40" t="str">
        <f aca="false">IF(A330="","",IF(C330="","이름 없음",IF(COUNTIF('직원 명부'!$B$5:$B$54,C330)=0,"명부에 없음",IF(AND(B330&lt;&gt;"",B330&lt;A330),"날짜 확인",IF(AND(F330=0,IFERROR(VLOOKUP(IF(E330="","연차",E330),목록!$C$5:$D$14,2,FALSE()),1)&gt;0),"휴일만 포함","OK")))))</f>
        <v/>
      </c>
    </row>
    <row r="331" customFormat="false" ht="15" hidden="false" customHeight="false" outlineLevel="0" collapsed="false">
      <c r="A331" s="34"/>
      <c r="B331" s="34"/>
      <c r="C331" s="33"/>
      <c r="D331" s="35" t="str">
        <f aca="false">IF(C331="","",IFERROR(INDEX('직원 명부'!$C$5:$C$54,MATCH(C331,'직원 명부'!$B$5:$B$54,0)),""))</f>
        <v/>
      </c>
      <c r="E331" s="33"/>
      <c r="F331" s="43" t="str">
        <f aca="false">IF(OR(A331="",C331=""),"",NETWORKDAYS(A331,IF(B331="",A331,B331),목록!$F$5:$F$44)*IFERROR(VLOOKUP(IF(E331="","연차",E331),목록!$C$5:$D$14,2,FALSE()),1))</f>
        <v/>
      </c>
      <c r="G331" s="33"/>
      <c r="H331" s="40" t="str">
        <f aca="false">IF(A331="","",IF(C331="","이름 없음",IF(COUNTIF('직원 명부'!$B$5:$B$54,C331)=0,"명부에 없음",IF(AND(B331&lt;&gt;"",B331&lt;A331),"날짜 확인",IF(AND(F331=0,IFERROR(VLOOKUP(IF(E331="","연차",E331),목록!$C$5:$D$14,2,FALSE()),1)&gt;0),"휴일만 포함","OK")))))</f>
        <v/>
      </c>
    </row>
    <row r="332" customFormat="false" ht="15" hidden="false" customHeight="false" outlineLevel="0" collapsed="false">
      <c r="A332" s="34"/>
      <c r="B332" s="34"/>
      <c r="C332" s="33"/>
      <c r="D332" s="35" t="str">
        <f aca="false">IF(C332="","",IFERROR(INDEX('직원 명부'!$C$5:$C$54,MATCH(C332,'직원 명부'!$B$5:$B$54,0)),""))</f>
        <v/>
      </c>
      <c r="E332" s="33"/>
      <c r="F332" s="43" t="str">
        <f aca="false">IF(OR(A332="",C332=""),"",NETWORKDAYS(A332,IF(B332="",A332,B332),목록!$F$5:$F$44)*IFERROR(VLOOKUP(IF(E332="","연차",E332),목록!$C$5:$D$14,2,FALSE()),1))</f>
        <v/>
      </c>
      <c r="G332" s="33"/>
      <c r="H332" s="40" t="str">
        <f aca="false">IF(A332="","",IF(C332="","이름 없음",IF(COUNTIF('직원 명부'!$B$5:$B$54,C332)=0,"명부에 없음",IF(AND(B332&lt;&gt;"",B332&lt;A332),"날짜 확인",IF(AND(F332=0,IFERROR(VLOOKUP(IF(E332="","연차",E332),목록!$C$5:$D$14,2,FALSE()),1)&gt;0),"휴일만 포함","OK")))))</f>
        <v/>
      </c>
    </row>
    <row r="333" customFormat="false" ht="15" hidden="false" customHeight="false" outlineLevel="0" collapsed="false">
      <c r="A333" s="34"/>
      <c r="B333" s="34"/>
      <c r="C333" s="33"/>
      <c r="D333" s="35" t="str">
        <f aca="false">IF(C333="","",IFERROR(INDEX('직원 명부'!$C$5:$C$54,MATCH(C333,'직원 명부'!$B$5:$B$54,0)),""))</f>
        <v/>
      </c>
      <c r="E333" s="33"/>
      <c r="F333" s="43" t="str">
        <f aca="false">IF(OR(A333="",C333=""),"",NETWORKDAYS(A333,IF(B333="",A333,B333),목록!$F$5:$F$44)*IFERROR(VLOOKUP(IF(E333="","연차",E333),목록!$C$5:$D$14,2,FALSE()),1))</f>
        <v/>
      </c>
      <c r="G333" s="33"/>
      <c r="H333" s="40" t="str">
        <f aca="false">IF(A333="","",IF(C333="","이름 없음",IF(COUNTIF('직원 명부'!$B$5:$B$54,C333)=0,"명부에 없음",IF(AND(B333&lt;&gt;"",B333&lt;A333),"날짜 확인",IF(AND(F333=0,IFERROR(VLOOKUP(IF(E333="","연차",E333),목록!$C$5:$D$14,2,FALSE()),1)&gt;0),"휴일만 포함","OK")))))</f>
        <v/>
      </c>
    </row>
    <row r="334" customFormat="false" ht="15" hidden="false" customHeight="false" outlineLevel="0" collapsed="false">
      <c r="A334" s="34"/>
      <c r="B334" s="34"/>
      <c r="C334" s="33"/>
      <c r="D334" s="35" t="str">
        <f aca="false">IF(C334="","",IFERROR(INDEX('직원 명부'!$C$5:$C$54,MATCH(C334,'직원 명부'!$B$5:$B$54,0)),""))</f>
        <v/>
      </c>
      <c r="E334" s="33"/>
      <c r="F334" s="43" t="str">
        <f aca="false">IF(OR(A334="",C334=""),"",NETWORKDAYS(A334,IF(B334="",A334,B334),목록!$F$5:$F$44)*IFERROR(VLOOKUP(IF(E334="","연차",E334),목록!$C$5:$D$14,2,FALSE()),1))</f>
        <v/>
      </c>
      <c r="G334" s="33"/>
      <c r="H334" s="40" t="str">
        <f aca="false">IF(A334="","",IF(C334="","이름 없음",IF(COUNTIF('직원 명부'!$B$5:$B$54,C334)=0,"명부에 없음",IF(AND(B334&lt;&gt;"",B334&lt;A334),"날짜 확인",IF(AND(F334=0,IFERROR(VLOOKUP(IF(E334="","연차",E334),목록!$C$5:$D$14,2,FALSE()),1)&gt;0),"휴일만 포함","OK")))))</f>
        <v/>
      </c>
    </row>
    <row r="335" customFormat="false" ht="15" hidden="false" customHeight="false" outlineLevel="0" collapsed="false">
      <c r="A335" s="34"/>
      <c r="B335" s="34"/>
      <c r="C335" s="33"/>
      <c r="D335" s="35" t="str">
        <f aca="false">IF(C335="","",IFERROR(INDEX('직원 명부'!$C$5:$C$54,MATCH(C335,'직원 명부'!$B$5:$B$54,0)),""))</f>
        <v/>
      </c>
      <c r="E335" s="33"/>
      <c r="F335" s="43" t="str">
        <f aca="false">IF(OR(A335="",C335=""),"",NETWORKDAYS(A335,IF(B335="",A335,B335),목록!$F$5:$F$44)*IFERROR(VLOOKUP(IF(E335="","연차",E335),목록!$C$5:$D$14,2,FALSE()),1))</f>
        <v/>
      </c>
      <c r="G335" s="33"/>
      <c r="H335" s="40" t="str">
        <f aca="false">IF(A335="","",IF(C335="","이름 없음",IF(COUNTIF('직원 명부'!$B$5:$B$54,C335)=0,"명부에 없음",IF(AND(B335&lt;&gt;"",B335&lt;A335),"날짜 확인",IF(AND(F335=0,IFERROR(VLOOKUP(IF(E335="","연차",E335),목록!$C$5:$D$14,2,FALSE()),1)&gt;0),"휴일만 포함","OK")))))</f>
        <v/>
      </c>
    </row>
    <row r="336" customFormat="false" ht="15" hidden="false" customHeight="false" outlineLevel="0" collapsed="false">
      <c r="A336" s="34"/>
      <c r="B336" s="34"/>
      <c r="C336" s="33"/>
      <c r="D336" s="35" t="str">
        <f aca="false">IF(C336="","",IFERROR(INDEX('직원 명부'!$C$5:$C$54,MATCH(C336,'직원 명부'!$B$5:$B$54,0)),""))</f>
        <v/>
      </c>
      <c r="E336" s="33"/>
      <c r="F336" s="43" t="str">
        <f aca="false">IF(OR(A336="",C336=""),"",NETWORKDAYS(A336,IF(B336="",A336,B336),목록!$F$5:$F$44)*IFERROR(VLOOKUP(IF(E336="","연차",E336),목록!$C$5:$D$14,2,FALSE()),1))</f>
        <v/>
      </c>
      <c r="G336" s="33"/>
      <c r="H336" s="40" t="str">
        <f aca="false">IF(A336="","",IF(C336="","이름 없음",IF(COUNTIF('직원 명부'!$B$5:$B$54,C336)=0,"명부에 없음",IF(AND(B336&lt;&gt;"",B336&lt;A336),"날짜 확인",IF(AND(F336=0,IFERROR(VLOOKUP(IF(E336="","연차",E336),목록!$C$5:$D$14,2,FALSE()),1)&gt;0),"휴일만 포함","OK")))))</f>
        <v/>
      </c>
    </row>
    <row r="337" customFormat="false" ht="15" hidden="false" customHeight="false" outlineLevel="0" collapsed="false">
      <c r="A337" s="34"/>
      <c r="B337" s="34"/>
      <c r="C337" s="33"/>
      <c r="D337" s="35" t="str">
        <f aca="false">IF(C337="","",IFERROR(INDEX('직원 명부'!$C$5:$C$54,MATCH(C337,'직원 명부'!$B$5:$B$54,0)),""))</f>
        <v/>
      </c>
      <c r="E337" s="33"/>
      <c r="F337" s="43" t="str">
        <f aca="false">IF(OR(A337="",C337=""),"",NETWORKDAYS(A337,IF(B337="",A337,B337),목록!$F$5:$F$44)*IFERROR(VLOOKUP(IF(E337="","연차",E337),목록!$C$5:$D$14,2,FALSE()),1))</f>
        <v/>
      </c>
      <c r="G337" s="33"/>
      <c r="H337" s="40" t="str">
        <f aca="false">IF(A337="","",IF(C337="","이름 없음",IF(COUNTIF('직원 명부'!$B$5:$B$54,C337)=0,"명부에 없음",IF(AND(B337&lt;&gt;"",B337&lt;A337),"날짜 확인",IF(AND(F337=0,IFERROR(VLOOKUP(IF(E337="","연차",E337),목록!$C$5:$D$14,2,FALSE()),1)&gt;0),"휴일만 포함","OK")))))</f>
        <v/>
      </c>
    </row>
    <row r="338" customFormat="false" ht="15" hidden="false" customHeight="false" outlineLevel="0" collapsed="false">
      <c r="A338" s="34"/>
      <c r="B338" s="34"/>
      <c r="C338" s="33"/>
      <c r="D338" s="35" t="str">
        <f aca="false">IF(C338="","",IFERROR(INDEX('직원 명부'!$C$5:$C$54,MATCH(C338,'직원 명부'!$B$5:$B$54,0)),""))</f>
        <v/>
      </c>
      <c r="E338" s="33"/>
      <c r="F338" s="43" t="str">
        <f aca="false">IF(OR(A338="",C338=""),"",NETWORKDAYS(A338,IF(B338="",A338,B338),목록!$F$5:$F$44)*IFERROR(VLOOKUP(IF(E338="","연차",E338),목록!$C$5:$D$14,2,FALSE()),1))</f>
        <v/>
      </c>
      <c r="G338" s="33"/>
      <c r="H338" s="40" t="str">
        <f aca="false">IF(A338="","",IF(C338="","이름 없음",IF(COUNTIF('직원 명부'!$B$5:$B$54,C338)=0,"명부에 없음",IF(AND(B338&lt;&gt;"",B338&lt;A338),"날짜 확인",IF(AND(F338=0,IFERROR(VLOOKUP(IF(E338="","연차",E338),목록!$C$5:$D$14,2,FALSE()),1)&gt;0),"휴일만 포함","OK")))))</f>
        <v/>
      </c>
    </row>
    <row r="339" customFormat="false" ht="15" hidden="false" customHeight="false" outlineLevel="0" collapsed="false">
      <c r="A339" s="34"/>
      <c r="B339" s="34"/>
      <c r="C339" s="33"/>
      <c r="D339" s="35" t="str">
        <f aca="false">IF(C339="","",IFERROR(INDEX('직원 명부'!$C$5:$C$54,MATCH(C339,'직원 명부'!$B$5:$B$54,0)),""))</f>
        <v/>
      </c>
      <c r="E339" s="33"/>
      <c r="F339" s="43" t="str">
        <f aca="false">IF(OR(A339="",C339=""),"",NETWORKDAYS(A339,IF(B339="",A339,B339),목록!$F$5:$F$44)*IFERROR(VLOOKUP(IF(E339="","연차",E339),목록!$C$5:$D$14,2,FALSE()),1))</f>
        <v/>
      </c>
      <c r="G339" s="33"/>
      <c r="H339" s="40" t="str">
        <f aca="false">IF(A339="","",IF(C339="","이름 없음",IF(COUNTIF('직원 명부'!$B$5:$B$54,C339)=0,"명부에 없음",IF(AND(B339&lt;&gt;"",B339&lt;A339),"날짜 확인",IF(AND(F339=0,IFERROR(VLOOKUP(IF(E339="","연차",E339),목록!$C$5:$D$14,2,FALSE()),1)&gt;0),"휴일만 포함","OK")))))</f>
        <v/>
      </c>
    </row>
    <row r="340" customFormat="false" ht="15" hidden="false" customHeight="false" outlineLevel="0" collapsed="false">
      <c r="A340" s="34"/>
      <c r="B340" s="34"/>
      <c r="C340" s="33"/>
      <c r="D340" s="35" t="str">
        <f aca="false">IF(C340="","",IFERROR(INDEX('직원 명부'!$C$5:$C$54,MATCH(C340,'직원 명부'!$B$5:$B$54,0)),""))</f>
        <v/>
      </c>
      <c r="E340" s="33"/>
      <c r="F340" s="43" t="str">
        <f aca="false">IF(OR(A340="",C340=""),"",NETWORKDAYS(A340,IF(B340="",A340,B340),목록!$F$5:$F$44)*IFERROR(VLOOKUP(IF(E340="","연차",E340),목록!$C$5:$D$14,2,FALSE()),1))</f>
        <v/>
      </c>
      <c r="G340" s="33"/>
      <c r="H340" s="40" t="str">
        <f aca="false">IF(A340="","",IF(C340="","이름 없음",IF(COUNTIF('직원 명부'!$B$5:$B$54,C340)=0,"명부에 없음",IF(AND(B340&lt;&gt;"",B340&lt;A340),"날짜 확인",IF(AND(F340=0,IFERROR(VLOOKUP(IF(E340="","연차",E340),목록!$C$5:$D$14,2,FALSE()),1)&gt;0),"휴일만 포함","OK")))))</f>
        <v/>
      </c>
    </row>
    <row r="341" customFormat="false" ht="15" hidden="false" customHeight="false" outlineLevel="0" collapsed="false">
      <c r="A341" s="34"/>
      <c r="B341" s="34"/>
      <c r="C341" s="33"/>
      <c r="D341" s="35" t="str">
        <f aca="false">IF(C341="","",IFERROR(INDEX('직원 명부'!$C$5:$C$54,MATCH(C341,'직원 명부'!$B$5:$B$54,0)),""))</f>
        <v/>
      </c>
      <c r="E341" s="33"/>
      <c r="F341" s="43" t="str">
        <f aca="false">IF(OR(A341="",C341=""),"",NETWORKDAYS(A341,IF(B341="",A341,B341),목록!$F$5:$F$44)*IFERROR(VLOOKUP(IF(E341="","연차",E341),목록!$C$5:$D$14,2,FALSE()),1))</f>
        <v/>
      </c>
      <c r="G341" s="33"/>
      <c r="H341" s="40" t="str">
        <f aca="false">IF(A341="","",IF(C341="","이름 없음",IF(COUNTIF('직원 명부'!$B$5:$B$54,C341)=0,"명부에 없음",IF(AND(B341&lt;&gt;"",B341&lt;A341),"날짜 확인",IF(AND(F341=0,IFERROR(VLOOKUP(IF(E341="","연차",E341),목록!$C$5:$D$14,2,FALSE()),1)&gt;0),"휴일만 포함","OK")))))</f>
        <v/>
      </c>
    </row>
    <row r="342" customFormat="false" ht="15" hidden="false" customHeight="false" outlineLevel="0" collapsed="false">
      <c r="A342" s="34"/>
      <c r="B342" s="34"/>
      <c r="C342" s="33"/>
      <c r="D342" s="35" t="str">
        <f aca="false">IF(C342="","",IFERROR(INDEX('직원 명부'!$C$5:$C$54,MATCH(C342,'직원 명부'!$B$5:$B$54,0)),""))</f>
        <v/>
      </c>
      <c r="E342" s="33"/>
      <c r="F342" s="43" t="str">
        <f aca="false">IF(OR(A342="",C342=""),"",NETWORKDAYS(A342,IF(B342="",A342,B342),목록!$F$5:$F$44)*IFERROR(VLOOKUP(IF(E342="","연차",E342),목록!$C$5:$D$14,2,FALSE()),1))</f>
        <v/>
      </c>
      <c r="G342" s="33"/>
      <c r="H342" s="40" t="str">
        <f aca="false">IF(A342="","",IF(C342="","이름 없음",IF(COUNTIF('직원 명부'!$B$5:$B$54,C342)=0,"명부에 없음",IF(AND(B342&lt;&gt;"",B342&lt;A342),"날짜 확인",IF(AND(F342=0,IFERROR(VLOOKUP(IF(E342="","연차",E342),목록!$C$5:$D$14,2,FALSE()),1)&gt;0),"휴일만 포함","OK")))))</f>
        <v/>
      </c>
    </row>
    <row r="343" customFormat="false" ht="15" hidden="false" customHeight="false" outlineLevel="0" collapsed="false">
      <c r="A343" s="34"/>
      <c r="B343" s="34"/>
      <c r="C343" s="33"/>
      <c r="D343" s="35" t="str">
        <f aca="false">IF(C343="","",IFERROR(INDEX('직원 명부'!$C$5:$C$54,MATCH(C343,'직원 명부'!$B$5:$B$54,0)),""))</f>
        <v/>
      </c>
      <c r="E343" s="33"/>
      <c r="F343" s="43" t="str">
        <f aca="false">IF(OR(A343="",C343=""),"",NETWORKDAYS(A343,IF(B343="",A343,B343),목록!$F$5:$F$44)*IFERROR(VLOOKUP(IF(E343="","연차",E343),목록!$C$5:$D$14,2,FALSE()),1))</f>
        <v/>
      </c>
      <c r="G343" s="33"/>
      <c r="H343" s="40" t="str">
        <f aca="false">IF(A343="","",IF(C343="","이름 없음",IF(COUNTIF('직원 명부'!$B$5:$B$54,C343)=0,"명부에 없음",IF(AND(B343&lt;&gt;"",B343&lt;A343),"날짜 확인",IF(AND(F343=0,IFERROR(VLOOKUP(IF(E343="","연차",E343),목록!$C$5:$D$14,2,FALSE()),1)&gt;0),"휴일만 포함","OK")))))</f>
        <v/>
      </c>
    </row>
    <row r="344" customFormat="false" ht="15" hidden="false" customHeight="false" outlineLevel="0" collapsed="false">
      <c r="A344" s="34"/>
      <c r="B344" s="34"/>
      <c r="C344" s="33"/>
      <c r="D344" s="35" t="str">
        <f aca="false">IF(C344="","",IFERROR(INDEX('직원 명부'!$C$5:$C$54,MATCH(C344,'직원 명부'!$B$5:$B$54,0)),""))</f>
        <v/>
      </c>
      <c r="E344" s="33"/>
      <c r="F344" s="43" t="str">
        <f aca="false">IF(OR(A344="",C344=""),"",NETWORKDAYS(A344,IF(B344="",A344,B344),목록!$F$5:$F$44)*IFERROR(VLOOKUP(IF(E344="","연차",E344),목록!$C$5:$D$14,2,FALSE()),1))</f>
        <v/>
      </c>
      <c r="G344" s="33"/>
      <c r="H344" s="40" t="str">
        <f aca="false">IF(A344="","",IF(C344="","이름 없음",IF(COUNTIF('직원 명부'!$B$5:$B$54,C344)=0,"명부에 없음",IF(AND(B344&lt;&gt;"",B344&lt;A344),"날짜 확인",IF(AND(F344=0,IFERROR(VLOOKUP(IF(E344="","연차",E344),목록!$C$5:$D$14,2,FALSE()),1)&gt;0),"휴일만 포함","OK")))))</f>
        <v/>
      </c>
    </row>
    <row r="345" customFormat="false" ht="15" hidden="false" customHeight="false" outlineLevel="0" collapsed="false">
      <c r="A345" s="34"/>
      <c r="B345" s="34"/>
      <c r="C345" s="33"/>
      <c r="D345" s="35" t="str">
        <f aca="false">IF(C345="","",IFERROR(INDEX('직원 명부'!$C$5:$C$54,MATCH(C345,'직원 명부'!$B$5:$B$54,0)),""))</f>
        <v/>
      </c>
      <c r="E345" s="33"/>
      <c r="F345" s="43" t="str">
        <f aca="false">IF(OR(A345="",C345=""),"",NETWORKDAYS(A345,IF(B345="",A345,B345),목록!$F$5:$F$44)*IFERROR(VLOOKUP(IF(E345="","연차",E345),목록!$C$5:$D$14,2,FALSE()),1))</f>
        <v/>
      </c>
      <c r="G345" s="33"/>
      <c r="H345" s="40" t="str">
        <f aca="false">IF(A345="","",IF(C345="","이름 없음",IF(COUNTIF('직원 명부'!$B$5:$B$54,C345)=0,"명부에 없음",IF(AND(B345&lt;&gt;"",B345&lt;A345),"날짜 확인",IF(AND(F345=0,IFERROR(VLOOKUP(IF(E345="","연차",E345),목록!$C$5:$D$14,2,FALSE()),1)&gt;0),"휴일만 포함","OK")))))</f>
        <v/>
      </c>
    </row>
    <row r="346" customFormat="false" ht="15" hidden="false" customHeight="false" outlineLevel="0" collapsed="false">
      <c r="A346" s="34"/>
      <c r="B346" s="34"/>
      <c r="C346" s="33"/>
      <c r="D346" s="35" t="str">
        <f aca="false">IF(C346="","",IFERROR(INDEX('직원 명부'!$C$5:$C$54,MATCH(C346,'직원 명부'!$B$5:$B$54,0)),""))</f>
        <v/>
      </c>
      <c r="E346" s="33"/>
      <c r="F346" s="43" t="str">
        <f aca="false">IF(OR(A346="",C346=""),"",NETWORKDAYS(A346,IF(B346="",A346,B346),목록!$F$5:$F$44)*IFERROR(VLOOKUP(IF(E346="","연차",E346),목록!$C$5:$D$14,2,FALSE()),1))</f>
        <v/>
      </c>
      <c r="G346" s="33"/>
      <c r="H346" s="40" t="str">
        <f aca="false">IF(A346="","",IF(C346="","이름 없음",IF(COUNTIF('직원 명부'!$B$5:$B$54,C346)=0,"명부에 없음",IF(AND(B346&lt;&gt;"",B346&lt;A346),"날짜 확인",IF(AND(F346=0,IFERROR(VLOOKUP(IF(E346="","연차",E346),목록!$C$5:$D$14,2,FALSE()),1)&gt;0),"휴일만 포함","OK")))))</f>
        <v/>
      </c>
    </row>
    <row r="347" customFormat="false" ht="15" hidden="false" customHeight="false" outlineLevel="0" collapsed="false">
      <c r="A347" s="34"/>
      <c r="B347" s="34"/>
      <c r="C347" s="33"/>
      <c r="D347" s="35" t="str">
        <f aca="false">IF(C347="","",IFERROR(INDEX('직원 명부'!$C$5:$C$54,MATCH(C347,'직원 명부'!$B$5:$B$54,0)),""))</f>
        <v/>
      </c>
      <c r="E347" s="33"/>
      <c r="F347" s="43" t="str">
        <f aca="false">IF(OR(A347="",C347=""),"",NETWORKDAYS(A347,IF(B347="",A347,B347),목록!$F$5:$F$44)*IFERROR(VLOOKUP(IF(E347="","연차",E347),목록!$C$5:$D$14,2,FALSE()),1))</f>
        <v/>
      </c>
      <c r="G347" s="33"/>
      <c r="H347" s="40" t="str">
        <f aca="false">IF(A347="","",IF(C347="","이름 없음",IF(COUNTIF('직원 명부'!$B$5:$B$54,C347)=0,"명부에 없음",IF(AND(B347&lt;&gt;"",B347&lt;A347),"날짜 확인",IF(AND(F347=0,IFERROR(VLOOKUP(IF(E347="","연차",E347),목록!$C$5:$D$14,2,FALSE()),1)&gt;0),"휴일만 포함","OK")))))</f>
        <v/>
      </c>
    </row>
    <row r="348" customFormat="false" ht="15" hidden="false" customHeight="false" outlineLevel="0" collapsed="false">
      <c r="A348" s="34"/>
      <c r="B348" s="34"/>
      <c r="C348" s="33"/>
      <c r="D348" s="35" t="str">
        <f aca="false">IF(C348="","",IFERROR(INDEX('직원 명부'!$C$5:$C$54,MATCH(C348,'직원 명부'!$B$5:$B$54,0)),""))</f>
        <v/>
      </c>
      <c r="E348" s="33"/>
      <c r="F348" s="43" t="str">
        <f aca="false">IF(OR(A348="",C348=""),"",NETWORKDAYS(A348,IF(B348="",A348,B348),목록!$F$5:$F$44)*IFERROR(VLOOKUP(IF(E348="","연차",E348),목록!$C$5:$D$14,2,FALSE()),1))</f>
        <v/>
      </c>
      <c r="G348" s="33"/>
      <c r="H348" s="40" t="str">
        <f aca="false">IF(A348="","",IF(C348="","이름 없음",IF(COUNTIF('직원 명부'!$B$5:$B$54,C348)=0,"명부에 없음",IF(AND(B348&lt;&gt;"",B348&lt;A348),"날짜 확인",IF(AND(F348=0,IFERROR(VLOOKUP(IF(E348="","연차",E348),목록!$C$5:$D$14,2,FALSE()),1)&gt;0),"휴일만 포함","OK")))))</f>
        <v/>
      </c>
    </row>
    <row r="349" customFormat="false" ht="15" hidden="false" customHeight="false" outlineLevel="0" collapsed="false">
      <c r="A349" s="34"/>
      <c r="B349" s="34"/>
      <c r="C349" s="33"/>
      <c r="D349" s="35" t="str">
        <f aca="false">IF(C349="","",IFERROR(INDEX('직원 명부'!$C$5:$C$54,MATCH(C349,'직원 명부'!$B$5:$B$54,0)),""))</f>
        <v/>
      </c>
      <c r="E349" s="33"/>
      <c r="F349" s="43" t="str">
        <f aca="false">IF(OR(A349="",C349=""),"",NETWORKDAYS(A349,IF(B349="",A349,B349),목록!$F$5:$F$44)*IFERROR(VLOOKUP(IF(E349="","연차",E349),목록!$C$5:$D$14,2,FALSE()),1))</f>
        <v/>
      </c>
      <c r="G349" s="33"/>
      <c r="H349" s="40" t="str">
        <f aca="false">IF(A349="","",IF(C349="","이름 없음",IF(COUNTIF('직원 명부'!$B$5:$B$54,C349)=0,"명부에 없음",IF(AND(B349&lt;&gt;"",B349&lt;A349),"날짜 확인",IF(AND(F349=0,IFERROR(VLOOKUP(IF(E349="","연차",E349),목록!$C$5:$D$14,2,FALSE()),1)&gt;0),"휴일만 포함","OK")))))</f>
        <v/>
      </c>
    </row>
    <row r="350" customFormat="false" ht="15" hidden="false" customHeight="false" outlineLevel="0" collapsed="false">
      <c r="A350" s="34"/>
      <c r="B350" s="34"/>
      <c r="C350" s="33"/>
      <c r="D350" s="35" t="str">
        <f aca="false">IF(C350="","",IFERROR(INDEX('직원 명부'!$C$5:$C$54,MATCH(C350,'직원 명부'!$B$5:$B$54,0)),""))</f>
        <v/>
      </c>
      <c r="E350" s="33"/>
      <c r="F350" s="43" t="str">
        <f aca="false">IF(OR(A350="",C350=""),"",NETWORKDAYS(A350,IF(B350="",A350,B350),목록!$F$5:$F$44)*IFERROR(VLOOKUP(IF(E350="","연차",E350),목록!$C$5:$D$14,2,FALSE()),1))</f>
        <v/>
      </c>
      <c r="G350" s="33"/>
      <c r="H350" s="40" t="str">
        <f aca="false">IF(A350="","",IF(C350="","이름 없음",IF(COUNTIF('직원 명부'!$B$5:$B$54,C350)=0,"명부에 없음",IF(AND(B350&lt;&gt;"",B350&lt;A350),"날짜 확인",IF(AND(F350=0,IFERROR(VLOOKUP(IF(E350="","연차",E350),목록!$C$5:$D$14,2,FALSE()),1)&gt;0),"휴일만 포함","OK")))))</f>
        <v/>
      </c>
    </row>
    <row r="351" customFormat="false" ht="15" hidden="false" customHeight="false" outlineLevel="0" collapsed="false">
      <c r="A351" s="34"/>
      <c r="B351" s="34"/>
      <c r="C351" s="33"/>
      <c r="D351" s="35" t="str">
        <f aca="false">IF(C351="","",IFERROR(INDEX('직원 명부'!$C$5:$C$54,MATCH(C351,'직원 명부'!$B$5:$B$54,0)),""))</f>
        <v/>
      </c>
      <c r="E351" s="33"/>
      <c r="F351" s="43" t="str">
        <f aca="false">IF(OR(A351="",C351=""),"",NETWORKDAYS(A351,IF(B351="",A351,B351),목록!$F$5:$F$44)*IFERROR(VLOOKUP(IF(E351="","연차",E351),목록!$C$5:$D$14,2,FALSE()),1))</f>
        <v/>
      </c>
      <c r="G351" s="33"/>
      <c r="H351" s="40" t="str">
        <f aca="false">IF(A351="","",IF(C351="","이름 없음",IF(COUNTIF('직원 명부'!$B$5:$B$54,C351)=0,"명부에 없음",IF(AND(B351&lt;&gt;"",B351&lt;A351),"날짜 확인",IF(AND(F351=0,IFERROR(VLOOKUP(IF(E351="","연차",E351),목록!$C$5:$D$14,2,FALSE()),1)&gt;0),"휴일만 포함","OK")))))</f>
        <v/>
      </c>
    </row>
    <row r="352" customFormat="false" ht="15" hidden="false" customHeight="false" outlineLevel="0" collapsed="false">
      <c r="A352" s="34"/>
      <c r="B352" s="34"/>
      <c r="C352" s="33"/>
      <c r="D352" s="35" t="str">
        <f aca="false">IF(C352="","",IFERROR(INDEX('직원 명부'!$C$5:$C$54,MATCH(C352,'직원 명부'!$B$5:$B$54,0)),""))</f>
        <v/>
      </c>
      <c r="E352" s="33"/>
      <c r="F352" s="43" t="str">
        <f aca="false">IF(OR(A352="",C352=""),"",NETWORKDAYS(A352,IF(B352="",A352,B352),목록!$F$5:$F$44)*IFERROR(VLOOKUP(IF(E352="","연차",E352),목록!$C$5:$D$14,2,FALSE()),1))</f>
        <v/>
      </c>
      <c r="G352" s="33"/>
      <c r="H352" s="40" t="str">
        <f aca="false">IF(A352="","",IF(C352="","이름 없음",IF(COUNTIF('직원 명부'!$B$5:$B$54,C352)=0,"명부에 없음",IF(AND(B352&lt;&gt;"",B352&lt;A352),"날짜 확인",IF(AND(F352=0,IFERROR(VLOOKUP(IF(E352="","연차",E352),목록!$C$5:$D$14,2,FALSE()),1)&gt;0),"휴일만 포함","OK")))))</f>
        <v/>
      </c>
    </row>
    <row r="353" customFormat="false" ht="15" hidden="false" customHeight="false" outlineLevel="0" collapsed="false">
      <c r="A353" s="34"/>
      <c r="B353" s="34"/>
      <c r="C353" s="33"/>
      <c r="D353" s="35" t="str">
        <f aca="false">IF(C353="","",IFERROR(INDEX('직원 명부'!$C$5:$C$54,MATCH(C353,'직원 명부'!$B$5:$B$54,0)),""))</f>
        <v/>
      </c>
      <c r="E353" s="33"/>
      <c r="F353" s="43" t="str">
        <f aca="false">IF(OR(A353="",C353=""),"",NETWORKDAYS(A353,IF(B353="",A353,B353),목록!$F$5:$F$44)*IFERROR(VLOOKUP(IF(E353="","연차",E353),목록!$C$5:$D$14,2,FALSE()),1))</f>
        <v/>
      </c>
      <c r="G353" s="33"/>
      <c r="H353" s="40" t="str">
        <f aca="false">IF(A353="","",IF(C353="","이름 없음",IF(COUNTIF('직원 명부'!$B$5:$B$54,C353)=0,"명부에 없음",IF(AND(B353&lt;&gt;"",B353&lt;A353),"날짜 확인",IF(AND(F353=0,IFERROR(VLOOKUP(IF(E353="","연차",E353),목록!$C$5:$D$14,2,FALSE()),1)&gt;0),"휴일만 포함","OK")))))</f>
        <v/>
      </c>
    </row>
    <row r="354" customFormat="false" ht="15" hidden="false" customHeight="false" outlineLevel="0" collapsed="false">
      <c r="A354" s="34"/>
      <c r="B354" s="34"/>
      <c r="C354" s="33"/>
      <c r="D354" s="35" t="str">
        <f aca="false">IF(C354="","",IFERROR(INDEX('직원 명부'!$C$5:$C$54,MATCH(C354,'직원 명부'!$B$5:$B$54,0)),""))</f>
        <v/>
      </c>
      <c r="E354" s="33"/>
      <c r="F354" s="43" t="str">
        <f aca="false">IF(OR(A354="",C354=""),"",NETWORKDAYS(A354,IF(B354="",A354,B354),목록!$F$5:$F$44)*IFERROR(VLOOKUP(IF(E354="","연차",E354),목록!$C$5:$D$14,2,FALSE()),1))</f>
        <v/>
      </c>
      <c r="G354" s="33"/>
      <c r="H354" s="40" t="str">
        <f aca="false">IF(A354="","",IF(C354="","이름 없음",IF(COUNTIF('직원 명부'!$B$5:$B$54,C354)=0,"명부에 없음",IF(AND(B354&lt;&gt;"",B354&lt;A354),"날짜 확인",IF(AND(F354=0,IFERROR(VLOOKUP(IF(E354="","연차",E354),목록!$C$5:$D$14,2,FALSE()),1)&gt;0),"휴일만 포함","OK")))))</f>
        <v/>
      </c>
    </row>
    <row r="355" customFormat="false" ht="15" hidden="false" customHeight="false" outlineLevel="0" collapsed="false">
      <c r="A355" s="34"/>
      <c r="B355" s="34"/>
      <c r="C355" s="33"/>
      <c r="D355" s="35" t="str">
        <f aca="false">IF(C355="","",IFERROR(INDEX('직원 명부'!$C$5:$C$54,MATCH(C355,'직원 명부'!$B$5:$B$54,0)),""))</f>
        <v/>
      </c>
      <c r="E355" s="33"/>
      <c r="F355" s="43" t="str">
        <f aca="false">IF(OR(A355="",C355=""),"",NETWORKDAYS(A355,IF(B355="",A355,B355),목록!$F$5:$F$44)*IFERROR(VLOOKUP(IF(E355="","연차",E355),목록!$C$5:$D$14,2,FALSE()),1))</f>
        <v/>
      </c>
      <c r="G355" s="33"/>
      <c r="H355" s="40" t="str">
        <f aca="false">IF(A355="","",IF(C355="","이름 없음",IF(COUNTIF('직원 명부'!$B$5:$B$54,C355)=0,"명부에 없음",IF(AND(B355&lt;&gt;"",B355&lt;A355),"날짜 확인",IF(AND(F355=0,IFERROR(VLOOKUP(IF(E355="","연차",E355),목록!$C$5:$D$14,2,FALSE()),1)&gt;0),"휴일만 포함","OK")))))</f>
        <v/>
      </c>
    </row>
    <row r="356" customFormat="false" ht="15" hidden="false" customHeight="false" outlineLevel="0" collapsed="false">
      <c r="A356" s="34"/>
      <c r="B356" s="34"/>
      <c r="C356" s="33"/>
      <c r="D356" s="35" t="str">
        <f aca="false">IF(C356="","",IFERROR(INDEX('직원 명부'!$C$5:$C$54,MATCH(C356,'직원 명부'!$B$5:$B$54,0)),""))</f>
        <v/>
      </c>
      <c r="E356" s="33"/>
      <c r="F356" s="43" t="str">
        <f aca="false">IF(OR(A356="",C356=""),"",NETWORKDAYS(A356,IF(B356="",A356,B356),목록!$F$5:$F$44)*IFERROR(VLOOKUP(IF(E356="","연차",E356),목록!$C$5:$D$14,2,FALSE()),1))</f>
        <v/>
      </c>
      <c r="G356" s="33"/>
      <c r="H356" s="40" t="str">
        <f aca="false">IF(A356="","",IF(C356="","이름 없음",IF(COUNTIF('직원 명부'!$B$5:$B$54,C356)=0,"명부에 없음",IF(AND(B356&lt;&gt;"",B356&lt;A356),"날짜 확인",IF(AND(F356=0,IFERROR(VLOOKUP(IF(E356="","연차",E356),목록!$C$5:$D$14,2,FALSE()),1)&gt;0),"휴일만 포함","OK")))))</f>
        <v/>
      </c>
    </row>
    <row r="357" customFormat="false" ht="15" hidden="false" customHeight="false" outlineLevel="0" collapsed="false">
      <c r="A357" s="34"/>
      <c r="B357" s="34"/>
      <c r="C357" s="33"/>
      <c r="D357" s="35" t="str">
        <f aca="false">IF(C357="","",IFERROR(INDEX('직원 명부'!$C$5:$C$54,MATCH(C357,'직원 명부'!$B$5:$B$54,0)),""))</f>
        <v/>
      </c>
      <c r="E357" s="33"/>
      <c r="F357" s="43" t="str">
        <f aca="false">IF(OR(A357="",C357=""),"",NETWORKDAYS(A357,IF(B357="",A357,B357),목록!$F$5:$F$44)*IFERROR(VLOOKUP(IF(E357="","연차",E357),목록!$C$5:$D$14,2,FALSE()),1))</f>
        <v/>
      </c>
      <c r="G357" s="33"/>
      <c r="H357" s="40" t="str">
        <f aca="false">IF(A357="","",IF(C357="","이름 없음",IF(COUNTIF('직원 명부'!$B$5:$B$54,C357)=0,"명부에 없음",IF(AND(B357&lt;&gt;"",B357&lt;A357),"날짜 확인",IF(AND(F357=0,IFERROR(VLOOKUP(IF(E357="","연차",E357),목록!$C$5:$D$14,2,FALSE()),1)&gt;0),"휴일만 포함","OK")))))</f>
        <v/>
      </c>
    </row>
    <row r="358" customFormat="false" ht="15" hidden="false" customHeight="false" outlineLevel="0" collapsed="false">
      <c r="A358" s="34"/>
      <c r="B358" s="34"/>
      <c r="C358" s="33"/>
      <c r="D358" s="35" t="str">
        <f aca="false">IF(C358="","",IFERROR(INDEX('직원 명부'!$C$5:$C$54,MATCH(C358,'직원 명부'!$B$5:$B$54,0)),""))</f>
        <v/>
      </c>
      <c r="E358" s="33"/>
      <c r="F358" s="43" t="str">
        <f aca="false">IF(OR(A358="",C358=""),"",NETWORKDAYS(A358,IF(B358="",A358,B358),목록!$F$5:$F$44)*IFERROR(VLOOKUP(IF(E358="","연차",E358),목록!$C$5:$D$14,2,FALSE()),1))</f>
        <v/>
      </c>
      <c r="G358" s="33"/>
      <c r="H358" s="40" t="str">
        <f aca="false">IF(A358="","",IF(C358="","이름 없음",IF(COUNTIF('직원 명부'!$B$5:$B$54,C358)=0,"명부에 없음",IF(AND(B358&lt;&gt;"",B358&lt;A358),"날짜 확인",IF(AND(F358=0,IFERROR(VLOOKUP(IF(E358="","연차",E358),목록!$C$5:$D$14,2,FALSE()),1)&gt;0),"휴일만 포함","OK")))))</f>
        <v/>
      </c>
    </row>
    <row r="359" customFormat="false" ht="15" hidden="false" customHeight="false" outlineLevel="0" collapsed="false">
      <c r="A359" s="34"/>
      <c r="B359" s="34"/>
      <c r="C359" s="33"/>
      <c r="D359" s="35" t="str">
        <f aca="false">IF(C359="","",IFERROR(INDEX('직원 명부'!$C$5:$C$54,MATCH(C359,'직원 명부'!$B$5:$B$54,0)),""))</f>
        <v/>
      </c>
      <c r="E359" s="33"/>
      <c r="F359" s="43" t="str">
        <f aca="false">IF(OR(A359="",C359=""),"",NETWORKDAYS(A359,IF(B359="",A359,B359),목록!$F$5:$F$44)*IFERROR(VLOOKUP(IF(E359="","연차",E359),목록!$C$5:$D$14,2,FALSE()),1))</f>
        <v/>
      </c>
      <c r="G359" s="33"/>
      <c r="H359" s="40" t="str">
        <f aca="false">IF(A359="","",IF(C359="","이름 없음",IF(COUNTIF('직원 명부'!$B$5:$B$54,C359)=0,"명부에 없음",IF(AND(B359&lt;&gt;"",B359&lt;A359),"날짜 확인",IF(AND(F359=0,IFERROR(VLOOKUP(IF(E359="","연차",E359),목록!$C$5:$D$14,2,FALSE()),1)&gt;0),"휴일만 포함","OK")))))</f>
        <v/>
      </c>
    </row>
    <row r="360" customFormat="false" ht="15" hidden="false" customHeight="false" outlineLevel="0" collapsed="false">
      <c r="A360" s="34"/>
      <c r="B360" s="34"/>
      <c r="C360" s="33"/>
      <c r="D360" s="35" t="str">
        <f aca="false">IF(C360="","",IFERROR(INDEX('직원 명부'!$C$5:$C$54,MATCH(C360,'직원 명부'!$B$5:$B$54,0)),""))</f>
        <v/>
      </c>
      <c r="E360" s="33"/>
      <c r="F360" s="43" t="str">
        <f aca="false">IF(OR(A360="",C360=""),"",NETWORKDAYS(A360,IF(B360="",A360,B360),목록!$F$5:$F$44)*IFERROR(VLOOKUP(IF(E360="","연차",E360),목록!$C$5:$D$14,2,FALSE()),1))</f>
        <v/>
      </c>
      <c r="G360" s="33"/>
      <c r="H360" s="40" t="str">
        <f aca="false">IF(A360="","",IF(C360="","이름 없음",IF(COUNTIF('직원 명부'!$B$5:$B$54,C360)=0,"명부에 없음",IF(AND(B360&lt;&gt;"",B360&lt;A360),"날짜 확인",IF(AND(F360=0,IFERROR(VLOOKUP(IF(E360="","연차",E360),목록!$C$5:$D$14,2,FALSE()),1)&gt;0),"휴일만 포함","OK")))))</f>
        <v/>
      </c>
    </row>
    <row r="361" customFormat="false" ht="15" hidden="false" customHeight="false" outlineLevel="0" collapsed="false">
      <c r="A361" s="34"/>
      <c r="B361" s="34"/>
      <c r="C361" s="33"/>
      <c r="D361" s="35" t="str">
        <f aca="false">IF(C361="","",IFERROR(INDEX('직원 명부'!$C$5:$C$54,MATCH(C361,'직원 명부'!$B$5:$B$54,0)),""))</f>
        <v/>
      </c>
      <c r="E361" s="33"/>
      <c r="F361" s="43" t="str">
        <f aca="false">IF(OR(A361="",C361=""),"",NETWORKDAYS(A361,IF(B361="",A361,B361),목록!$F$5:$F$44)*IFERROR(VLOOKUP(IF(E361="","연차",E361),목록!$C$5:$D$14,2,FALSE()),1))</f>
        <v/>
      </c>
      <c r="G361" s="33"/>
      <c r="H361" s="40" t="str">
        <f aca="false">IF(A361="","",IF(C361="","이름 없음",IF(COUNTIF('직원 명부'!$B$5:$B$54,C361)=0,"명부에 없음",IF(AND(B361&lt;&gt;"",B361&lt;A361),"날짜 확인",IF(AND(F361=0,IFERROR(VLOOKUP(IF(E361="","연차",E361),목록!$C$5:$D$14,2,FALSE()),1)&gt;0),"휴일만 포함","OK")))))</f>
        <v/>
      </c>
    </row>
    <row r="362" customFormat="false" ht="15" hidden="false" customHeight="false" outlineLevel="0" collapsed="false">
      <c r="A362" s="34"/>
      <c r="B362" s="34"/>
      <c r="C362" s="33"/>
      <c r="D362" s="35" t="str">
        <f aca="false">IF(C362="","",IFERROR(INDEX('직원 명부'!$C$5:$C$54,MATCH(C362,'직원 명부'!$B$5:$B$54,0)),""))</f>
        <v/>
      </c>
      <c r="E362" s="33"/>
      <c r="F362" s="43" t="str">
        <f aca="false">IF(OR(A362="",C362=""),"",NETWORKDAYS(A362,IF(B362="",A362,B362),목록!$F$5:$F$44)*IFERROR(VLOOKUP(IF(E362="","연차",E362),목록!$C$5:$D$14,2,FALSE()),1))</f>
        <v/>
      </c>
      <c r="G362" s="33"/>
      <c r="H362" s="40" t="str">
        <f aca="false">IF(A362="","",IF(C362="","이름 없음",IF(COUNTIF('직원 명부'!$B$5:$B$54,C362)=0,"명부에 없음",IF(AND(B362&lt;&gt;"",B362&lt;A362),"날짜 확인",IF(AND(F362=0,IFERROR(VLOOKUP(IF(E362="","연차",E362),목록!$C$5:$D$14,2,FALSE()),1)&gt;0),"휴일만 포함","OK")))))</f>
        <v/>
      </c>
    </row>
    <row r="363" customFormat="false" ht="15" hidden="false" customHeight="false" outlineLevel="0" collapsed="false">
      <c r="A363" s="34"/>
      <c r="B363" s="34"/>
      <c r="C363" s="33"/>
      <c r="D363" s="35" t="str">
        <f aca="false">IF(C363="","",IFERROR(INDEX('직원 명부'!$C$5:$C$54,MATCH(C363,'직원 명부'!$B$5:$B$54,0)),""))</f>
        <v/>
      </c>
      <c r="E363" s="33"/>
      <c r="F363" s="43" t="str">
        <f aca="false">IF(OR(A363="",C363=""),"",NETWORKDAYS(A363,IF(B363="",A363,B363),목록!$F$5:$F$44)*IFERROR(VLOOKUP(IF(E363="","연차",E363),목록!$C$5:$D$14,2,FALSE()),1))</f>
        <v/>
      </c>
      <c r="G363" s="33"/>
      <c r="H363" s="40" t="str">
        <f aca="false">IF(A363="","",IF(C363="","이름 없음",IF(COUNTIF('직원 명부'!$B$5:$B$54,C363)=0,"명부에 없음",IF(AND(B363&lt;&gt;"",B363&lt;A363),"날짜 확인",IF(AND(F363=0,IFERROR(VLOOKUP(IF(E363="","연차",E363),목록!$C$5:$D$14,2,FALSE()),1)&gt;0),"휴일만 포함","OK")))))</f>
        <v/>
      </c>
    </row>
    <row r="364" customFormat="false" ht="15" hidden="false" customHeight="false" outlineLevel="0" collapsed="false">
      <c r="A364" s="34"/>
      <c r="B364" s="34"/>
      <c r="C364" s="33"/>
      <c r="D364" s="35" t="str">
        <f aca="false">IF(C364="","",IFERROR(INDEX('직원 명부'!$C$5:$C$54,MATCH(C364,'직원 명부'!$B$5:$B$54,0)),""))</f>
        <v/>
      </c>
      <c r="E364" s="33"/>
      <c r="F364" s="43" t="str">
        <f aca="false">IF(OR(A364="",C364=""),"",NETWORKDAYS(A364,IF(B364="",A364,B364),목록!$F$5:$F$44)*IFERROR(VLOOKUP(IF(E364="","연차",E364),목록!$C$5:$D$14,2,FALSE()),1))</f>
        <v/>
      </c>
      <c r="G364" s="33"/>
      <c r="H364" s="40" t="str">
        <f aca="false">IF(A364="","",IF(C364="","이름 없음",IF(COUNTIF('직원 명부'!$B$5:$B$54,C364)=0,"명부에 없음",IF(AND(B364&lt;&gt;"",B364&lt;A364),"날짜 확인",IF(AND(F364=0,IFERROR(VLOOKUP(IF(E364="","연차",E364),목록!$C$5:$D$14,2,FALSE()),1)&gt;0),"휴일만 포함","OK")))))</f>
        <v/>
      </c>
    </row>
    <row r="365" customFormat="false" ht="15" hidden="false" customHeight="false" outlineLevel="0" collapsed="false">
      <c r="A365" s="34"/>
      <c r="B365" s="34"/>
      <c r="C365" s="33"/>
      <c r="D365" s="35" t="str">
        <f aca="false">IF(C365="","",IFERROR(INDEX('직원 명부'!$C$5:$C$54,MATCH(C365,'직원 명부'!$B$5:$B$54,0)),""))</f>
        <v/>
      </c>
      <c r="E365" s="33"/>
      <c r="F365" s="43" t="str">
        <f aca="false">IF(OR(A365="",C365=""),"",NETWORKDAYS(A365,IF(B365="",A365,B365),목록!$F$5:$F$44)*IFERROR(VLOOKUP(IF(E365="","연차",E365),목록!$C$5:$D$14,2,FALSE()),1))</f>
        <v/>
      </c>
      <c r="G365" s="33"/>
      <c r="H365" s="40" t="str">
        <f aca="false">IF(A365="","",IF(C365="","이름 없음",IF(COUNTIF('직원 명부'!$B$5:$B$54,C365)=0,"명부에 없음",IF(AND(B365&lt;&gt;"",B365&lt;A365),"날짜 확인",IF(AND(F365=0,IFERROR(VLOOKUP(IF(E365="","연차",E365),목록!$C$5:$D$14,2,FALSE()),1)&gt;0),"휴일만 포함","OK")))))</f>
        <v/>
      </c>
    </row>
    <row r="366" customFormat="false" ht="15" hidden="false" customHeight="false" outlineLevel="0" collapsed="false">
      <c r="A366" s="34"/>
      <c r="B366" s="34"/>
      <c r="C366" s="33"/>
      <c r="D366" s="35" t="str">
        <f aca="false">IF(C366="","",IFERROR(INDEX('직원 명부'!$C$5:$C$54,MATCH(C366,'직원 명부'!$B$5:$B$54,0)),""))</f>
        <v/>
      </c>
      <c r="E366" s="33"/>
      <c r="F366" s="43" t="str">
        <f aca="false">IF(OR(A366="",C366=""),"",NETWORKDAYS(A366,IF(B366="",A366,B366),목록!$F$5:$F$44)*IFERROR(VLOOKUP(IF(E366="","연차",E366),목록!$C$5:$D$14,2,FALSE()),1))</f>
        <v/>
      </c>
      <c r="G366" s="33"/>
      <c r="H366" s="40" t="str">
        <f aca="false">IF(A366="","",IF(C366="","이름 없음",IF(COUNTIF('직원 명부'!$B$5:$B$54,C366)=0,"명부에 없음",IF(AND(B366&lt;&gt;"",B366&lt;A366),"날짜 확인",IF(AND(F366=0,IFERROR(VLOOKUP(IF(E366="","연차",E366),목록!$C$5:$D$14,2,FALSE()),1)&gt;0),"휴일만 포함","OK")))))</f>
        <v/>
      </c>
    </row>
    <row r="367" customFormat="false" ht="15" hidden="false" customHeight="false" outlineLevel="0" collapsed="false">
      <c r="A367" s="34"/>
      <c r="B367" s="34"/>
      <c r="C367" s="33"/>
      <c r="D367" s="35" t="str">
        <f aca="false">IF(C367="","",IFERROR(INDEX('직원 명부'!$C$5:$C$54,MATCH(C367,'직원 명부'!$B$5:$B$54,0)),""))</f>
        <v/>
      </c>
      <c r="E367" s="33"/>
      <c r="F367" s="43" t="str">
        <f aca="false">IF(OR(A367="",C367=""),"",NETWORKDAYS(A367,IF(B367="",A367,B367),목록!$F$5:$F$44)*IFERROR(VLOOKUP(IF(E367="","연차",E367),목록!$C$5:$D$14,2,FALSE()),1))</f>
        <v/>
      </c>
      <c r="G367" s="33"/>
      <c r="H367" s="40" t="str">
        <f aca="false">IF(A367="","",IF(C367="","이름 없음",IF(COUNTIF('직원 명부'!$B$5:$B$54,C367)=0,"명부에 없음",IF(AND(B367&lt;&gt;"",B367&lt;A367),"날짜 확인",IF(AND(F367=0,IFERROR(VLOOKUP(IF(E367="","연차",E367),목록!$C$5:$D$14,2,FALSE()),1)&gt;0),"휴일만 포함","OK")))))</f>
        <v/>
      </c>
    </row>
    <row r="368" customFormat="false" ht="15" hidden="false" customHeight="false" outlineLevel="0" collapsed="false">
      <c r="A368" s="34"/>
      <c r="B368" s="34"/>
      <c r="C368" s="33"/>
      <c r="D368" s="35" t="str">
        <f aca="false">IF(C368="","",IFERROR(INDEX('직원 명부'!$C$5:$C$54,MATCH(C368,'직원 명부'!$B$5:$B$54,0)),""))</f>
        <v/>
      </c>
      <c r="E368" s="33"/>
      <c r="F368" s="43" t="str">
        <f aca="false">IF(OR(A368="",C368=""),"",NETWORKDAYS(A368,IF(B368="",A368,B368),목록!$F$5:$F$44)*IFERROR(VLOOKUP(IF(E368="","연차",E368),목록!$C$5:$D$14,2,FALSE()),1))</f>
        <v/>
      </c>
      <c r="G368" s="33"/>
      <c r="H368" s="40" t="str">
        <f aca="false">IF(A368="","",IF(C368="","이름 없음",IF(COUNTIF('직원 명부'!$B$5:$B$54,C368)=0,"명부에 없음",IF(AND(B368&lt;&gt;"",B368&lt;A368),"날짜 확인",IF(AND(F368=0,IFERROR(VLOOKUP(IF(E368="","연차",E368),목록!$C$5:$D$14,2,FALSE()),1)&gt;0),"휴일만 포함","OK")))))</f>
        <v/>
      </c>
    </row>
    <row r="369" customFormat="false" ht="15" hidden="false" customHeight="false" outlineLevel="0" collapsed="false">
      <c r="A369" s="34"/>
      <c r="B369" s="34"/>
      <c r="C369" s="33"/>
      <c r="D369" s="35" t="str">
        <f aca="false">IF(C369="","",IFERROR(INDEX('직원 명부'!$C$5:$C$54,MATCH(C369,'직원 명부'!$B$5:$B$54,0)),""))</f>
        <v/>
      </c>
      <c r="E369" s="33"/>
      <c r="F369" s="43" t="str">
        <f aca="false">IF(OR(A369="",C369=""),"",NETWORKDAYS(A369,IF(B369="",A369,B369),목록!$F$5:$F$44)*IFERROR(VLOOKUP(IF(E369="","연차",E369),목록!$C$5:$D$14,2,FALSE()),1))</f>
        <v/>
      </c>
      <c r="G369" s="33"/>
      <c r="H369" s="40" t="str">
        <f aca="false">IF(A369="","",IF(C369="","이름 없음",IF(COUNTIF('직원 명부'!$B$5:$B$54,C369)=0,"명부에 없음",IF(AND(B369&lt;&gt;"",B369&lt;A369),"날짜 확인",IF(AND(F369=0,IFERROR(VLOOKUP(IF(E369="","연차",E369),목록!$C$5:$D$14,2,FALSE()),1)&gt;0),"휴일만 포함","OK")))))</f>
        <v/>
      </c>
    </row>
    <row r="370" customFormat="false" ht="15" hidden="false" customHeight="false" outlineLevel="0" collapsed="false">
      <c r="A370" s="34"/>
      <c r="B370" s="34"/>
      <c r="C370" s="33"/>
      <c r="D370" s="35" t="str">
        <f aca="false">IF(C370="","",IFERROR(INDEX('직원 명부'!$C$5:$C$54,MATCH(C370,'직원 명부'!$B$5:$B$54,0)),""))</f>
        <v/>
      </c>
      <c r="E370" s="33"/>
      <c r="F370" s="43" t="str">
        <f aca="false">IF(OR(A370="",C370=""),"",NETWORKDAYS(A370,IF(B370="",A370,B370),목록!$F$5:$F$44)*IFERROR(VLOOKUP(IF(E370="","연차",E370),목록!$C$5:$D$14,2,FALSE()),1))</f>
        <v/>
      </c>
      <c r="G370" s="33"/>
      <c r="H370" s="40" t="str">
        <f aca="false">IF(A370="","",IF(C370="","이름 없음",IF(COUNTIF('직원 명부'!$B$5:$B$54,C370)=0,"명부에 없음",IF(AND(B370&lt;&gt;"",B370&lt;A370),"날짜 확인",IF(AND(F370=0,IFERROR(VLOOKUP(IF(E370="","연차",E370),목록!$C$5:$D$14,2,FALSE()),1)&gt;0),"휴일만 포함","OK")))))</f>
        <v/>
      </c>
    </row>
    <row r="371" customFormat="false" ht="15" hidden="false" customHeight="false" outlineLevel="0" collapsed="false">
      <c r="A371" s="34"/>
      <c r="B371" s="34"/>
      <c r="C371" s="33"/>
      <c r="D371" s="35" t="str">
        <f aca="false">IF(C371="","",IFERROR(INDEX('직원 명부'!$C$5:$C$54,MATCH(C371,'직원 명부'!$B$5:$B$54,0)),""))</f>
        <v/>
      </c>
      <c r="E371" s="33"/>
      <c r="F371" s="43" t="str">
        <f aca="false">IF(OR(A371="",C371=""),"",NETWORKDAYS(A371,IF(B371="",A371,B371),목록!$F$5:$F$44)*IFERROR(VLOOKUP(IF(E371="","연차",E371),목록!$C$5:$D$14,2,FALSE()),1))</f>
        <v/>
      </c>
      <c r="G371" s="33"/>
      <c r="H371" s="40" t="str">
        <f aca="false">IF(A371="","",IF(C371="","이름 없음",IF(COUNTIF('직원 명부'!$B$5:$B$54,C371)=0,"명부에 없음",IF(AND(B371&lt;&gt;"",B371&lt;A371),"날짜 확인",IF(AND(F371=0,IFERROR(VLOOKUP(IF(E371="","연차",E371),목록!$C$5:$D$14,2,FALSE()),1)&gt;0),"휴일만 포함","OK")))))</f>
        <v/>
      </c>
    </row>
    <row r="372" customFormat="false" ht="15" hidden="false" customHeight="false" outlineLevel="0" collapsed="false">
      <c r="A372" s="34"/>
      <c r="B372" s="34"/>
      <c r="C372" s="33"/>
      <c r="D372" s="35" t="str">
        <f aca="false">IF(C372="","",IFERROR(INDEX('직원 명부'!$C$5:$C$54,MATCH(C372,'직원 명부'!$B$5:$B$54,0)),""))</f>
        <v/>
      </c>
      <c r="E372" s="33"/>
      <c r="F372" s="43" t="str">
        <f aca="false">IF(OR(A372="",C372=""),"",NETWORKDAYS(A372,IF(B372="",A372,B372),목록!$F$5:$F$44)*IFERROR(VLOOKUP(IF(E372="","연차",E372),목록!$C$5:$D$14,2,FALSE()),1))</f>
        <v/>
      </c>
      <c r="G372" s="33"/>
      <c r="H372" s="40" t="str">
        <f aca="false">IF(A372="","",IF(C372="","이름 없음",IF(COUNTIF('직원 명부'!$B$5:$B$54,C372)=0,"명부에 없음",IF(AND(B372&lt;&gt;"",B372&lt;A372),"날짜 확인",IF(AND(F372=0,IFERROR(VLOOKUP(IF(E372="","연차",E372),목록!$C$5:$D$14,2,FALSE()),1)&gt;0),"휴일만 포함","OK")))))</f>
        <v/>
      </c>
    </row>
    <row r="373" customFormat="false" ht="15" hidden="false" customHeight="false" outlineLevel="0" collapsed="false">
      <c r="A373" s="34"/>
      <c r="B373" s="34"/>
      <c r="C373" s="33"/>
      <c r="D373" s="35" t="str">
        <f aca="false">IF(C373="","",IFERROR(INDEX('직원 명부'!$C$5:$C$54,MATCH(C373,'직원 명부'!$B$5:$B$54,0)),""))</f>
        <v/>
      </c>
      <c r="E373" s="33"/>
      <c r="F373" s="43" t="str">
        <f aca="false">IF(OR(A373="",C373=""),"",NETWORKDAYS(A373,IF(B373="",A373,B373),목록!$F$5:$F$44)*IFERROR(VLOOKUP(IF(E373="","연차",E373),목록!$C$5:$D$14,2,FALSE()),1))</f>
        <v/>
      </c>
      <c r="G373" s="33"/>
      <c r="H373" s="40" t="str">
        <f aca="false">IF(A373="","",IF(C373="","이름 없음",IF(COUNTIF('직원 명부'!$B$5:$B$54,C373)=0,"명부에 없음",IF(AND(B373&lt;&gt;"",B373&lt;A373),"날짜 확인",IF(AND(F373=0,IFERROR(VLOOKUP(IF(E373="","연차",E373),목록!$C$5:$D$14,2,FALSE()),1)&gt;0),"휴일만 포함","OK")))))</f>
        <v/>
      </c>
    </row>
    <row r="374" customFormat="false" ht="15" hidden="false" customHeight="false" outlineLevel="0" collapsed="false">
      <c r="A374" s="34"/>
      <c r="B374" s="34"/>
      <c r="C374" s="33"/>
      <c r="D374" s="35" t="str">
        <f aca="false">IF(C374="","",IFERROR(INDEX('직원 명부'!$C$5:$C$54,MATCH(C374,'직원 명부'!$B$5:$B$54,0)),""))</f>
        <v/>
      </c>
      <c r="E374" s="33"/>
      <c r="F374" s="43" t="str">
        <f aca="false">IF(OR(A374="",C374=""),"",NETWORKDAYS(A374,IF(B374="",A374,B374),목록!$F$5:$F$44)*IFERROR(VLOOKUP(IF(E374="","연차",E374),목록!$C$5:$D$14,2,FALSE()),1))</f>
        <v/>
      </c>
      <c r="G374" s="33"/>
      <c r="H374" s="40" t="str">
        <f aca="false">IF(A374="","",IF(C374="","이름 없음",IF(COUNTIF('직원 명부'!$B$5:$B$54,C374)=0,"명부에 없음",IF(AND(B374&lt;&gt;"",B374&lt;A374),"날짜 확인",IF(AND(F374=0,IFERROR(VLOOKUP(IF(E374="","연차",E374),목록!$C$5:$D$14,2,FALSE()),1)&gt;0),"휴일만 포함","OK")))))</f>
        <v/>
      </c>
    </row>
    <row r="375" customFormat="false" ht="15" hidden="false" customHeight="false" outlineLevel="0" collapsed="false">
      <c r="A375" s="34"/>
      <c r="B375" s="34"/>
      <c r="C375" s="33"/>
      <c r="D375" s="35" t="str">
        <f aca="false">IF(C375="","",IFERROR(INDEX('직원 명부'!$C$5:$C$54,MATCH(C375,'직원 명부'!$B$5:$B$54,0)),""))</f>
        <v/>
      </c>
      <c r="E375" s="33"/>
      <c r="F375" s="43" t="str">
        <f aca="false">IF(OR(A375="",C375=""),"",NETWORKDAYS(A375,IF(B375="",A375,B375),목록!$F$5:$F$44)*IFERROR(VLOOKUP(IF(E375="","연차",E375),목록!$C$5:$D$14,2,FALSE()),1))</f>
        <v/>
      </c>
      <c r="G375" s="33"/>
      <c r="H375" s="40" t="str">
        <f aca="false">IF(A375="","",IF(C375="","이름 없음",IF(COUNTIF('직원 명부'!$B$5:$B$54,C375)=0,"명부에 없음",IF(AND(B375&lt;&gt;"",B375&lt;A375),"날짜 확인",IF(AND(F375=0,IFERROR(VLOOKUP(IF(E375="","연차",E375),목록!$C$5:$D$14,2,FALSE()),1)&gt;0),"휴일만 포함","OK")))))</f>
        <v/>
      </c>
    </row>
    <row r="376" customFormat="false" ht="15" hidden="false" customHeight="false" outlineLevel="0" collapsed="false">
      <c r="A376" s="34"/>
      <c r="B376" s="34"/>
      <c r="C376" s="33"/>
      <c r="D376" s="35" t="str">
        <f aca="false">IF(C376="","",IFERROR(INDEX('직원 명부'!$C$5:$C$54,MATCH(C376,'직원 명부'!$B$5:$B$54,0)),""))</f>
        <v/>
      </c>
      <c r="E376" s="33"/>
      <c r="F376" s="43" t="str">
        <f aca="false">IF(OR(A376="",C376=""),"",NETWORKDAYS(A376,IF(B376="",A376,B376),목록!$F$5:$F$44)*IFERROR(VLOOKUP(IF(E376="","연차",E376),목록!$C$5:$D$14,2,FALSE()),1))</f>
        <v/>
      </c>
      <c r="G376" s="33"/>
      <c r="H376" s="40" t="str">
        <f aca="false">IF(A376="","",IF(C376="","이름 없음",IF(COUNTIF('직원 명부'!$B$5:$B$54,C376)=0,"명부에 없음",IF(AND(B376&lt;&gt;"",B376&lt;A376),"날짜 확인",IF(AND(F376=0,IFERROR(VLOOKUP(IF(E376="","연차",E376),목록!$C$5:$D$14,2,FALSE()),1)&gt;0),"휴일만 포함","OK")))))</f>
        <v/>
      </c>
    </row>
    <row r="377" customFormat="false" ht="15" hidden="false" customHeight="false" outlineLevel="0" collapsed="false">
      <c r="A377" s="34"/>
      <c r="B377" s="34"/>
      <c r="C377" s="33"/>
      <c r="D377" s="35" t="str">
        <f aca="false">IF(C377="","",IFERROR(INDEX('직원 명부'!$C$5:$C$54,MATCH(C377,'직원 명부'!$B$5:$B$54,0)),""))</f>
        <v/>
      </c>
      <c r="E377" s="33"/>
      <c r="F377" s="43" t="str">
        <f aca="false">IF(OR(A377="",C377=""),"",NETWORKDAYS(A377,IF(B377="",A377,B377),목록!$F$5:$F$44)*IFERROR(VLOOKUP(IF(E377="","연차",E377),목록!$C$5:$D$14,2,FALSE()),1))</f>
        <v/>
      </c>
      <c r="G377" s="33"/>
      <c r="H377" s="40" t="str">
        <f aca="false">IF(A377="","",IF(C377="","이름 없음",IF(COUNTIF('직원 명부'!$B$5:$B$54,C377)=0,"명부에 없음",IF(AND(B377&lt;&gt;"",B377&lt;A377),"날짜 확인",IF(AND(F377=0,IFERROR(VLOOKUP(IF(E377="","연차",E377),목록!$C$5:$D$14,2,FALSE()),1)&gt;0),"휴일만 포함","OK")))))</f>
        <v/>
      </c>
    </row>
    <row r="378" customFormat="false" ht="15" hidden="false" customHeight="false" outlineLevel="0" collapsed="false">
      <c r="A378" s="34"/>
      <c r="B378" s="34"/>
      <c r="C378" s="33"/>
      <c r="D378" s="35" t="str">
        <f aca="false">IF(C378="","",IFERROR(INDEX('직원 명부'!$C$5:$C$54,MATCH(C378,'직원 명부'!$B$5:$B$54,0)),""))</f>
        <v/>
      </c>
      <c r="E378" s="33"/>
      <c r="F378" s="43" t="str">
        <f aca="false">IF(OR(A378="",C378=""),"",NETWORKDAYS(A378,IF(B378="",A378,B378),목록!$F$5:$F$44)*IFERROR(VLOOKUP(IF(E378="","연차",E378),목록!$C$5:$D$14,2,FALSE()),1))</f>
        <v/>
      </c>
      <c r="G378" s="33"/>
      <c r="H378" s="40" t="str">
        <f aca="false">IF(A378="","",IF(C378="","이름 없음",IF(COUNTIF('직원 명부'!$B$5:$B$54,C378)=0,"명부에 없음",IF(AND(B378&lt;&gt;"",B378&lt;A378),"날짜 확인",IF(AND(F378=0,IFERROR(VLOOKUP(IF(E378="","연차",E378),목록!$C$5:$D$14,2,FALSE()),1)&gt;0),"휴일만 포함","OK")))))</f>
        <v/>
      </c>
    </row>
    <row r="379" customFormat="false" ht="15" hidden="false" customHeight="false" outlineLevel="0" collapsed="false">
      <c r="A379" s="34"/>
      <c r="B379" s="34"/>
      <c r="C379" s="33"/>
      <c r="D379" s="35" t="str">
        <f aca="false">IF(C379="","",IFERROR(INDEX('직원 명부'!$C$5:$C$54,MATCH(C379,'직원 명부'!$B$5:$B$54,0)),""))</f>
        <v/>
      </c>
      <c r="E379" s="33"/>
      <c r="F379" s="43" t="str">
        <f aca="false">IF(OR(A379="",C379=""),"",NETWORKDAYS(A379,IF(B379="",A379,B379),목록!$F$5:$F$44)*IFERROR(VLOOKUP(IF(E379="","연차",E379),목록!$C$5:$D$14,2,FALSE()),1))</f>
        <v/>
      </c>
      <c r="G379" s="33"/>
      <c r="H379" s="40" t="str">
        <f aca="false">IF(A379="","",IF(C379="","이름 없음",IF(COUNTIF('직원 명부'!$B$5:$B$54,C379)=0,"명부에 없음",IF(AND(B379&lt;&gt;"",B379&lt;A379),"날짜 확인",IF(AND(F379=0,IFERROR(VLOOKUP(IF(E379="","연차",E379),목록!$C$5:$D$14,2,FALSE()),1)&gt;0),"휴일만 포함","OK")))))</f>
        <v/>
      </c>
    </row>
    <row r="380" customFormat="false" ht="15" hidden="false" customHeight="false" outlineLevel="0" collapsed="false">
      <c r="A380" s="34"/>
      <c r="B380" s="34"/>
      <c r="C380" s="33"/>
      <c r="D380" s="35" t="str">
        <f aca="false">IF(C380="","",IFERROR(INDEX('직원 명부'!$C$5:$C$54,MATCH(C380,'직원 명부'!$B$5:$B$54,0)),""))</f>
        <v/>
      </c>
      <c r="E380" s="33"/>
      <c r="F380" s="43" t="str">
        <f aca="false">IF(OR(A380="",C380=""),"",NETWORKDAYS(A380,IF(B380="",A380,B380),목록!$F$5:$F$44)*IFERROR(VLOOKUP(IF(E380="","연차",E380),목록!$C$5:$D$14,2,FALSE()),1))</f>
        <v/>
      </c>
      <c r="G380" s="33"/>
      <c r="H380" s="40" t="str">
        <f aca="false">IF(A380="","",IF(C380="","이름 없음",IF(COUNTIF('직원 명부'!$B$5:$B$54,C380)=0,"명부에 없음",IF(AND(B380&lt;&gt;"",B380&lt;A380),"날짜 확인",IF(AND(F380=0,IFERROR(VLOOKUP(IF(E380="","연차",E380),목록!$C$5:$D$14,2,FALSE()),1)&gt;0),"휴일만 포함","OK")))))</f>
        <v/>
      </c>
    </row>
    <row r="381" customFormat="false" ht="15" hidden="false" customHeight="false" outlineLevel="0" collapsed="false">
      <c r="A381" s="34"/>
      <c r="B381" s="34"/>
      <c r="C381" s="33"/>
      <c r="D381" s="35" t="str">
        <f aca="false">IF(C381="","",IFERROR(INDEX('직원 명부'!$C$5:$C$54,MATCH(C381,'직원 명부'!$B$5:$B$54,0)),""))</f>
        <v/>
      </c>
      <c r="E381" s="33"/>
      <c r="F381" s="43" t="str">
        <f aca="false">IF(OR(A381="",C381=""),"",NETWORKDAYS(A381,IF(B381="",A381,B381),목록!$F$5:$F$44)*IFERROR(VLOOKUP(IF(E381="","연차",E381),목록!$C$5:$D$14,2,FALSE()),1))</f>
        <v/>
      </c>
      <c r="G381" s="33"/>
      <c r="H381" s="40" t="str">
        <f aca="false">IF(A381="","",IF(C381="","이름 없음",IF(COUNTIF('직원 명부'!$B$5:$B$54,C381)=0,"명부에 없음",IF(AND(B381&lt;&gt;"",B381&lt;A381),"날짜 확인",IF(AND(F381=0,IFERROR(VLOOKUP(IF(E381="","연차",E381),목록!$C$5:$D$14,2,FALSE()),1)&gt;0),"휴일만 포함","OK")))))</f>
        <v/>
      </c>
    </row>
    <row r="382" customFormat="false" ht="15" hidden="false" customHeight="false" outlineLevel="0" collapsed="false">
      <c r="A382" s="34"/>
      <c r="B382" s="34"/>
      <c r="C382" s="33"/>
      <c r="D382" s="35" t="str">
        <f aca="false">IF(C382="","",IFERROR(INDEX('직원 명부'!$C$5:$C$54,MATCH(C382,'직원 명부'!$B$5:$B$54,0)),""))</f>
        <v/>
      </c>
      <c r="E382" s="33"/>
      <c r="F382" s="43" t="str">
        <f aca="false">IF(OR(A382="",C382=""),"",NETWORKDAYS(A382,IF(B382="",A382,B382),목록!$F$5:$F$44)*IFERROR(VLOOKUP(IF(E382="","연차",E382),목록!$C$5:$D$14,2,FALSE()),1))</f>
        <v/>
      </c>
      <c r="G382" s="33"/>
      <c r="H382" s="40" t="str">
        <f aca="false">IF(A382="","",IF(C382="","이름 없음",IF(COUNTIF('직원 명부'!$B$5:$B$54,C382)=0,"명부에 없음",IF(AND(B382&lt;&gt;"",B382&lt;A382),"날짜 확인",IF(AND(F382=0,IFERROR(VLOOKUP(IF(E382="","연차",E382),목록!$C$5:$D$14,2,FALSE()),1)&gt;0),"휴일만 포함","OK")))))</f>
        <v/>
      </c>
    </row>
    <row r="383" customFormat="false" ht="15" hidden="false" customHeight="false" outlineLevel="0" collapsed="false">
      <c r="A383" s="34"/>
      <c r="B383" s="34"/>
      <c r="C383" s="33"/>
      <c r="D383" s="35" t="str">
        <f aca="false">IF(C383="","",IFERROR(INDEX('직원 명부'!$C$5:$C$54,MATCH(C383,'직원 명부'!$B$5:$B$54,0)),""))</f>
        <v/>
      </c>
      <c r="E383" s="33"/>
      <c r="F383" s="43" t="str">
        <f aca="false">IF(OR(A383="",C383=""),"",NETWORKDAYS(A383,IF(B383="",A383,B383),목록!$F$5:$F$44)*IFERROR(VLOOKUP(IF(E383="","연차",E383),목록!$C$5:$D$14,2,FALSE()),1))</f>
        <v/>
      </c>
      <c r="G383" s="33"/>
      <c r="H383" s="40" t="str">
        <f aca="false">IF(A383="","",IF(C383="","이름 없음",IF(COUNTIF('직원 명부'!$B$5:$B$54,C383)=0,"명부에 없음",IF(AND(B383&lt;&gt;"",B383&lt;A383),"날짜 확인",IF(AND(F383=0,IFERROR(VLOOKUP(IF(E383="","연차",E383),목록!$C$5:$D$14,2,FALSE()),1)&gt;0),"휴일만 포함","OK")))))</f>
        <v/>
      </c>
    </row>
    <row r="384" customFormat="false" ht="15" hidden="false" customHeight="false" outlineLevel="0" collapsed="false">
      <c r="A384" s="34"/>
      <c r="B384" s="34"/>
      <c r="C384" s="33"/>
      <c r="D384" s="35" t="str">
        <f aca="false">IF(C384="","",IFERROR(INDEX('직원 명부'!$C$5:$C$54,MATCH(C384,'직원 명부'!$B$5:$B$54,0)),""))</f>
        <v/>
      </c>
      <c r="E384" s="33"/>
      <c r="F384" s="43" t="str">
        <f aca="false">IF(OR(A384="",C384=""),"",NETWORKDAYS(A384,IF(B384="",A384,B384),목록!$F$5:$F$44)*IFERROR(VLOOKUP(IF(E384="","연차",E384),목록!$C$5:$D$14,2,FALSE()),1))</f>
        <v/>
      </c>
      <c r="G384" s="33"/>
      <c r="H384" s="40" t="str">
        <f aca="false">IF(A384="","",IF(C384="","이름 없음",IF(COUNTIF('직원 명부'!$B$5:$B$54,C384)=0,"명부에 없음",IF(AND(B384&lt;&gt;"",B384&lt;A384),"날짜 확인",IF(AND(F384=0,IFERROR(VLOOKUP(IF(E384="","연차",E384),목록!$C$5:$D$14,2,FALSE()),1)&gt;0),"휴일만 포함","OK")))))</f>
        <v/>
      </c>
    </row>
    <row r="385" customFormat="false" ht="15" hidden="false" customHeight="false" outlineLevel="0" collapsed="false">
      <c r="A385" s="34"/>
      <c r="B385" s="34"/>
      <c r="C385" s="33"/>
      <c r="D385" s="35" t="str">
        <f aca="false">IF(C385="","",IFERROR(INDEX('직원 명부'!$C$5:$C$54,MATCH(C385,'직원 명부'!$B$5:$B$54,0)),""))</f>
        <v/>
      </c>
      <c r="E385" s="33"/>
      <c r="F385" s="43" t="str">
        <f aca="false">IF(OR(A385="",C385=""),"",NETWORKDAYS(A385,IF(B385="",A385,B385),목록!$F$5:$F$44)*IFERROR(VLOOKUP(IF(E385="","연차",E385),목록!$C$5:$D$14,2,FALSE()),1))</f>
        <v/>
      </c>
      <c r="G385" s="33"/>
      <c r="H385" s="40" t="str">
        <f aca="false">IF(A385="","",IF(C385="","이름 없음",IF(COUNTIF('직원 명부'!$B$5:$B$54,C385)=0,"명부에 없음",IF(AND(B385&lt;&gt;"",B385&lt;A385),"날짜 확인",IF(AND(F385=0,IFERROR(VLOOKUP(IF(E385="","연차",E385),목록!$C$5:$D$14,2,FALSE()),1)&gt;0),"휴일만 포함","OK")))))</f>
        <v/>
      </c>
    </row>
    <row r="386" customFormat="false" ht="15" hidden="false" customHeight="false" outlineLevel="0" collapsed="false">
      <c r="A386" s="34"/>
      <c r="B386" s="34"/>
      <c r="C386" s="33"/>
      <c r="D386" s="35" t="str">
        <f aca="false">IF(C386="","",IFERROR(INDEX('직원 명부'!$C$5:$C$54,MATCH(C386,'직원 명부'!$B$5:$B$54,0)),""))</f>
        <v/>
      </c>
      <c r="E386" s="33"/>
      <c r="F386" s="43" t="str">
        <f aca="false">IF(OR(A386="",C386=""),"",NETWORKDAYS(A386,IF(B386="",A386,B386),목록!$F$5:$F$44)*IFERROR(VLOOKUP(IF(E386="","연차",E386),목록!$C$5:$D$14,2,FALSE()),1))</f>
        <v/>
      </c>
      <c r="G386" s="33"/>
      <c r="H386" s="40" t="str">
        <f aca="false">IF(A386="","",IF(C386="","이름 없음",IF(COUNTIF('직원 명부'!$B$5:$B$54,C386)=0,"명부에 없음",IF(AND(B386&lt;&gt;"",B386&lt;A386),"날짜 확인",IF(AND(F386=0,IFERROR(VLOOKUP(IF(E386="","연차",E386),목록!$C$5:$D$14,2,FALSE()),1)&gt;0),"휴일만 포함","OK")))))</f>
        <v/>
      </c>
    </row>
    <row r="387" customFormat="false" ht="15" hidden="false" customHeight="false" outlineLevel="0" collapsed="false">
      <c r="A387" s="34"/>
      <c r="B387" s="34"/>
      <c r="C387" s="33"/>
      <c r="D387" s="35" t="str">
        <f aca="false">IF(C387="","",IFERROR(INDEX('직원 명부'!$C$5:$C$54,MATCH(C387,'직원 명부'!$B$5:$B$54,0)),""))</f>
        <v/>
      </c>
      <c r="E387" s="33"/>
      <c r="F387" s="43" t="str">
        <f aca="false">IF(OR(A387="",C387=""),"",NETWORKDAYS(A387,IF(B387="",A387,B387),목록!$F$5:$F$44)*IFERROR(VLOOKUP(IF(E387="","연차",E387),목록!$C$5:$D$14,2,FALSE()),1))</f>
        <v/>
      </c>
      <c r="G387" s="33"/>
      <c r="H387" s="40" t="str">
        <f aca="false">IF(A387="","",IF(C387="","이름 없음",IF(COUNTIF('직원 명부'!$B$5:$B$54,C387)=0,"명부에 없음",IF(AND(B387&lt;&gt;"",B387&lt;A387),"날짜 확인",IF(AND(F387=0,IFERROR(VLOOKUP(IF(E387="","연차",E387),목록!$C$5:$D$14,2,FALSE()),1)&gt;0),"휴일만 포함","OK")))))</f>
        <v/>
      </c>
    </row>
    <row r="388" customFormat="false" ht="15" hidden="false" customHeight="false" outlineLevel="0" collapsed="false">
      <c r="A388" s="34"/>
      <c r="B388" s="34"/>
      <c r="C388" s="33"/>
      <c r="D388" s="35" t="str">
        <f aca="false">IF(C388="","",IFERROR(INDEX('직원 명부'!$C$5:$C$54,MATCH(C388,'직원 명부'!$B$5:$B$54,0)),""))</f>
        <v/>
      </c>
      <c r="E388" s="33"/>
      <c r="F388" s="43" t="str">
        <f aca="false">IF(OR(A388="",C388=""),"",NETWORKDAYS(A388,IF(B388="",A388,B388),목록!$F$5:$F$44)*IFERROR(VLOOKUP(IF(E388="","연차",E388),목록!$C$5:$D$14,2,FALSE()),1))</f>
        <v/>
      </c>
      <c r="G388" s="33"/>
      <c r="H388" s="40" t="str">
        <f aca="false">IF(A388="","",IF(C388="","이름 없음",IF(COUNTIF('직원 명부'!$B$5:$B$54,C388)=0,"명부에 없음",IF(AND(B388&lt;&gt;"",B388&lt;A388),"날짜 확인",IF(AND(F388=0,IFERROR(VLOOKUP(IF(E388="","연차",E388),목록!$C$5:$D$14,2,FALSE()),1)&gt;0),"휴일만 포함","OK")))))</f>
        <v/>
      </c>
    </row>
    <row r="389" customFormat="false" ht="15" hidden="false" customHeight="false" outlineLevel="0" collapsed="false">
      <c r="A389" s="34"/>
      <c r="B389" s="34"/>
      <c r="C389" s="33"/>
      <c r="D389" s="35" t="str">
        <f aca="false">IF(C389="","",IFERROR(INDEX('직원 명부'!$C$5:$C$54,MATCH(C389,'직원 명부'!$B$5:$B$54,0)),""))</f>
        <v/>
      </c>
      <c r="E389" s="33"/>
      <c r="F389" s="43" t="str">
        <f aca="false">IF(OR(A389="",C389=""),"",NETWORKDAYS(A389,IF(B389="",A389,B389),목록!$F$5:$F$44)*IFERROR(VLOOKUP(IF(E389="","연차",E389),목록!$C$5:$D$14,2,FALSE()),1))</f>
        <v/>
      </c>
      <c r="G389" s="33"/>
      <c r="H389" s="40" t="str">
        <f aca="false">IF(A389="","",IF(C389="","이름 없음",IF(COUNTIF('직원 명부'!$B$5:$B$54,C389)=0,"명부에 없음",IF(AND(B389&lt;&gt;"",B389&lt;A389),"날짜 확인",IF(AND(F389=0,IFERROR(VLOOKUP(IF(E389="","연차",E389),목록!$C$5:$D$14,2,FALSE()),1)&gt;0),"휴일만 포함","OK")))))</f>
        <v/>
      </c>
    </row>
    <row r="390" customFormat="false" ht="15" hidden="false" customHeight="false" outlineLevel="0" collapsed="false">
      <c r="A390" s="34"/>
      <c r="B390" s="34"/>
      <c r="C390" s="33"/>
      <c r="D390" s="35" t="str">
        <f aca="false">IF(C390="","",IFERROR(INDEX('직원 명부'!$C$5:$C$54,MATCH(C390,'직원 명부'!$B$5:$B$54,0)),""))</f>
        <v/>
      </c>
      <c r="E390" s="33"/>
      <c r="F390" s="43" t="str">
        <f aca="false">IF(OR(A390="",C390=""),"",NETWORKDAYS(A390,IF(B390="",A390,B390),목록!$F$5:$F$44)*IFERROR(VLOOKUP(IF(E390="","연차",E390),목록!$C$5:$D$14,2,FALSE()),1))</f>
        <v/>
      </c>
      <c r="G390" s="33"/>
      <c r="H390" s="40" t="str">
        <f aca="false">IF(A390="","",IF(C390="","이름 없음",IF(COUNTIF('직원 명부'!$B$5:$B$54,C390)=0,"명부에 없음",IF(AND(B390&lt;&gt;"",B390&lt;A390),"날짜 확인",IF(AND(F390=0,IFERROR(VLOOKUP(IF(E390="","연차",E390),목록!$C$5:$D$14,2,FALSE()),1)&gt;0),"휴일만 포함","OK")))))</f>
        <v/>
      </c>
    </row>
    <row r="391" customFormat="false" ht="15" hidden="false" customHeight="false" outlineLevel="0" collapsed="false">
      <c r="A391" s="34"/>
      <c r="B391" s="34"/>
      <c r="C391" s="33"/>
      <c r="D391" s="35" t="str">
        <f aca="false">IF(C391="","",IFERROR(INDEX('직원 명부'!$C$5:$C$54,MATCH(C391,'직원 명부'!$B$5:$B$54,0)),""))</f>
        <v/>
      </c>
      <c r="E391" s="33"/>
      <c r="F391" s="43" t="str">
        <f aca="false">IF(OR(A391="",C391=""),"",NETWORKDAYS(A391,IF(B391="",A391,B391),목록!$F$5:$F$44)*IFERROR(VLOOKUP(IF(E391="","연차",E391),목록!$C$5:$D$14,2,FALSE()),1))</f>
        <v/>
      </c>
      <c r="G391" s="33"/>
      <c r="H391" s="40" t="str">
        <f aca="false">IF(A391="","",IF(C391="","이름 없음",IF(COUNTIF('직원 명부'!$B$5:$B$54,C391)=0,"명부에 없음",IF(AND(B391&lt;&gt;"",B391&lt;A391),"날짜 확인",IF(AND(F391=0,IFERROR(VLOOKUP(IF(E391="","연차",E391),목록!$C$5:$D$14,2,FALSE()),1)&gt;0),"휴일만 포함","OK")))))</f>
        <v/>
      </c>
    </row>
    <row r="392" customFormat="false" ht="15" hidden="false" customHeight="false" outlineLevel="0" collapsed="false">
      <c r="A392" s="34"/>
      <c r="B392" s="34"/>
      <c r="C392" s="33"/>
      <c r="D392" s="35" t="str">
        <f aca="false">IF(C392="","",IFERROR(INDEX('직원 명부'!$C$5:$C$54,MATCH(C392,'직원 명부'!$B$5:$B$54,0)),""))</f>
        <v/>
      </c>
      <c r="E392" s="33"/>
      <c r="F392" s="43" t="str">
        <f aca="false">IF(OR(A392="",C392=""),"",NETWORKDAYS(A392,IF(B392="",A392,B392),목록!$F$5:$F$44)*IFERROR(VLOOKUP(IF(E392="","연차",E392),목록!$C$5:$D$14,2,FALSE()),1))</f>
        <v/>
      </c>
      <c r="G392" s="33"/>
      <c r="H392" s="40" t="str">
        <f aca="false">IF(A392="","",IF(C392="","이름 없음",IF(COUNTIF('직원 명부'!$B$5:$B$54,C392)=0,"명부에 없음",IF(AND(B392&lt;&gt;"",B392&lt;A392),"날짜 확인",IF(AND(F392=0,IFERROR(VLOOKUP(IF(E392="","연차",E392),목록!$C$5:$D$14,2,FALSE()),1)&gt;0),"휴일만 포함","OK")))))</f>
        <v/>
      </c>
    </row>
    <row r="393" customFormat="false" ht="15" hidden="false" customHeight="false" outlineLevel="0" collapsed="false">
      <c r="A393" s="34"/>
      <c r="B393" s="34"/>
      <c r="C393" s="33"/>
      <c r="D393" s="35" t="str">
        <f aca="false">IF(C393="","",IFERROR(INDEX('직원 명부'!$C$5:$C$54,MATCH(C393,'직원 명부'!$B$5:$B$54,0)),""))</f>
        <v/>
      </c>
      <c r="E393" s="33"/>
      <c r="F393" s="43" t="str">
        <f aca="false">IF(OR(A393="",C393=""),"",NETWORKDAYS(A393,IF(B393="",A393,B393),목록!$F$5:$F$44)*IFERROR(VLOOKUP(IF(E393="","연차",E393),목록!$C$5:$D$14,2,FALSE()),1))</f>
        <v/>
      </c>
      <c r="G393" s="33"/>
      <c r="H393" s="40" t="str">
        <f aca="false">IF(A393="","",IF(C393="","이름 없음",IF(COUNTIF('직원 명부'!$B$5:$B$54,C393)=0,"명부에 없음",IF(AND(B393&lt;&gt;"",B393&lt;A393),"날짜 확인",IF(AND(F393=0,IFERROR(VLOOKUP(IF(E393="","연차",E393),목록!$C$5:$D$14,2,FALSE()),1)&gt;0),"휴일만 포함","OK")))))</f>
        <v/>
      </c>
    </row>
    <row r="394" customFormat="false" ht="15" hidden="false" customHeight="false" outlineLevel="0" collapsed="false">
      <c r="A394" s="34"/>
      <c r="B394" s="34"/>
      <c r="C394" s="33"/>
      <c r="D394" s="35" t="str">
        <f aca="false">IF(C394="","",IFERROR(INDEX('직원 명부'!$C$5:$C$54,MATCH(C394,'직원 명부'!$B$5:$B$54,0)),""))</f>
        <v/>
      </c>
      <c r="E394" s="33"/>
      <c r="F394" s="43" t="str">
        <f aca="false">IF(OR(A394="",C394=""),"",NETWORKDAYS(A394,IF(B394="",A394,B394),목록!$F$5:$F$44)*IFERROR(VLOOKUP(IF(E394="","연차",E394),목록!$C$5:$D$14,2,FALSE()),1))</f>
        <v/>
      </c>
      <c r="G394" s="33"/>
      <c r="H394" s="40" t="str">
        <f aca="false">IF(A394="","",IF(C394="","이름 없음",IF(COUNTIF('직원 명부'!$B$5:$B$54,C394)=0,"명부에 없음",IF(AND(B394&lt;&gt;"",B394&lt;A394),"날짜 확인",IF(AND(F394=0,IFERROR(VLOOKUP(IF(E394="","연차",E394),목록!$C$5:$D$14,2,FALSE()),1)&gt;0),"휴일만 포함","OK")))))</f>
        <v/>
      </c>
    </row>
    <row r="395" customFormat="false" ht="15" hidden="false" customHeight="false" outlineLevel="0" collapsed="false">
      <c r="A395" s="34"/>
      <c r="B395" s="34"/>
      <c r="C395" s="33"/>
      <c r="D395" s="35" t="str">
        <f aca="false">IF(C395="","",IFERROR(INDEX('직원 명부'!$C$5:$C$54,MATCH(C395,'직원 명부'!$B$5:$B$54,0)),""))</f>
        <v/>
      </c>
      <c r="E395" s="33"/>
      <c r="F395" s="43" t="str">
        <f aca="false">IF(OR(A395="",C395=""),"",NETWORKDAYS(A395,IF(B395="",A395,B395),목록!$F$5:$F$44)*IFERROR(VLOOKUP(IF(E395="","연차",E395),목록!$C$5:$D$14,2,FALSE()),1))</f>
        <v/>
      </c>
      <c r="G395" s="33"/>
      <c r="H395" s="40" t="str">
        <f aca="false">IF(A395="","",IF(C395="","이름 없음",IF(COUNTIF('직원 명부'!$B$5:$B$54,C395)=0,"명부에 없음",IF(AND(B395&lt;&gt;"",B395&lt;A395),"날짜 확인",IF(AND(F395=0,IFERROR(VLOOKUP(IF(E395="","연차",E395),목록!$C$5:$D$14,2,FALSE()),1)&gt;0),"휴일만 포함","OK")))))</f>
        <v/>
      </c>
    </row>
    <row r="396" customFormat="false" ht="15" hidden="false" customHeight="false" outlineLevel="0" collapsed="false">
      <c r="A396" s="34"/>
      <c r="B396" s="34"/>
      <c r="C396" s="33"/>
      <c r="D396" s="35" t="str">
        <f aca="false">IF(C396="","",IFERROR(INDEX('직원 명부'!$C$5:$C$54,MATCH(C396,'직원 명부'!$B$5:$B$54,0)),""))</f>
        <v/>
      </c>
      <c r="E396" s="33"/>
      <c r="F396" s="43" t="str">
        <f aca="false">IF(OR(A396="",C396=""),"",NETWORKDAYS(A396,IF(B396="",A396,B396),목록!$F$5:$F$44)*IFERROR(VLOOKUP(IF(E396="","연차",E396),목록!$C$5:$D$14,2,FALSE()),1))</f>
        <v/>
      </c>
      <c r="G396" s="33"/>
      <c r="H396" s="40" t="str">
        <f aca="false">IF(A396="","",IF(C396="","이름 없음",IF(COUNTIF('직원 명부'!$B$5:$B$54,C396)=0,"명부에 없음",IF(AND(B396&lt;&gt;"",B396&lt;A396),"날짜 확인",IF(AND(F396=0,IFERROR(VLOOKUP(IF(E396="","연차",E396),목록!$C$5:$D$14,2,FALSE()),1)&gt;0),"휴일만 포함","OK")))))</f>
        <v/>
      </c>
    </row>
    <row r="397" customFormat="false" ht="15" hidden="false" customHeight="false" outlineLevel="0" collapsed="false">
      <c r="A397" s="34"/>
      <c r="B397" s="34"/>
      <c r="C397" s="33"/>
      <c r="D397" s="35" t="str">
        <f aca="false">IF(C397="","",IFERROR(INDEX('직원 명부'!$C$5:$C$54,MATCH(C397,'직원 명부'!$B$5:$B$54,0)),""))</f>
        <v/>
      </c>
      <c r="E397" s="33"/>
      <c r="F397" s="43" t="str">
        <f aca="false">IF(OR(A397="",C397=""),"",NETWORKDAYS(A397,IF(B397="",A397,B397),목록!$F$5:$F$44)*IFERROR(VLOOKUP(IF(E397="","연차",E397),목록!$C$5:$D$14,2,FALSE()),1))</f>
        <v/>
      </c>
      <c r="G397" s="33"/>
      <c r="H397" s="40" t="str">
        <f aca="false">IF(A397="","",IF(C397="","이름 없음",IF(COUNTIF('직원 명부'!$B$5:$B$54,C397)=0,"명부에 없음",IF(AND(B397&lt;&gt;"",B397&lt;A397),"날짜 확인",IF(AND(F397=0,IFERROR(VLOOKUP(IF(E397="","연차",E397),목록!$C$5:$D$14,2,FALSE()),1)&gt;0),"휴일만 포함","OK")))))</f>
        <v/>
      </c>
    </row>
    <row r="398" customFormat="false" ht="15" hidden="false" customHeight="false" outlineLevel="0" collapsed="false">
      <c r="A398" s="34"/>
      <c r="B398" s="34"/>
      <c r="C398" s="33"/>
      <c r="D398" s="35" t="str">
        <f aca="false">IF(C398="","",IFERROR(INDEX('직원 명부'!$C$5:$C$54,MATCH(C398,'직원 명부'!$B$5:$B$54,0)),""))</f>
        <v/>
      </c>
      <c r="E398" s="33"/>
      <c r="F398" s="43" t="str">
        <f aca="false">IF(OR(A398="",C398=""),"",NETWORKDAYS(A398,IF(B398="",A398,B398),목록!$F$5:$F$44)*IFERROR(VLOOKUP(IF(E398="","연차",E398),목록!$C$5:$D$14,2,FALSE()),1))</f>
        <v/>
      </c>
      <c r="G398" s="33"/>
      <c r="H398" s="40" t="str">
        <f aca="false">IF(A398="","",IF(C398="","이름 없음",IF(COUNTIF('직원 명부'!$B$5:$B$54,C398)=0,"명부에 없음",IF(AND(B398&lt;&gt;"",B398&lt;A398),"날짜 확인",IF(AND(F398=0,IFERROR(VLOOKUP(IF(E398="","연차",E398),목록!$C$5:$D$14,2,FALSE()),1)&gt;0),"휴일만 포함","OK")))))</f>
        <v/>
      </c>
    </row>
    <row r="399" customFormat="false" ht="15" hidden="false" customHeight="false" outlineLevel="0" collapsed="false">
      <c r="A399" s="34"/>
      <c r="B399" s="34"/>
      <c r="C399" s="33"/>
      <c r="D399" s="35" t="str">
        <f aca="false">IF(C399="","",IFERROR(INDEX('직원 명부'!$C$5:$C$54,MATCH(C399,'직원 명부'!$B$5:$B$54,0)),""))</f>
        <v/>
      </c>
      <c r="E399" s="33"/>
      <c r="F399" s="43" t="str">
        <f aca="false">IF(OR(A399="",C399=""),"",NETWORKDAYS(A399,IF(B399="",A399,B399),목록!$F$5:$F$44)*IFERROR(VLOOKUP(IF(E399="","연차",E399),목록!$C$5:$D$14,2,FALSE()),1))</f>
        <v/>
      </c>
      <c r="G399" s="33"/>
      <c r="H399" s="40" t="str">
        <f aca="false">IF(A399="","",IF(C399="","이름 없음",IF(COUNTIF('직원 명부'!$B$5:$B$54,C399)=0,"명부에 없음",IF(AND(B399&lt;&gt;"",B399&lt;A399),"날짜 확인",IF(AND(F399=0,IFERROR(VLOOKUP(IF(E399="","연차",E399),목록!$C$5:$D$14,2,FALSE()),1)&gt;0),"휴일만 포함","OK")))))</f>
        <v/>
      </c>
    </row>
    <row r="400" customFormat="false" ht="15" hidden="false" customHeight="false" outlineLevel="0" collapsed="false">
      <c r="A400" s="34"/>
      <c r="B400" s="34"/>
      <c r="C400" s="33"/>
      <c r="D400" s="35" t="str">
        <f aca="false">IF(C400="","",IFERROR(INDEX('직원 명부'!$C$5:$C$54,MATCH(C400,'직원 명부'!$B$5:$B$54,0)),""))</f>
        <v/>
      </c>
      <c r="E400" s="33"/>
      <c r="F400" s="43" t="str">
        <f aca="false">IF(OR(A400="",C400=""),"",NETWORKDAYS(A400,IF(B400="",A400,B400),목록!$F$5:$F$44)*IFERROR(VLOOKUP(IF(E400="","연차",E400),목록!$C$5:$D$14,2,FALSE()),1))</f>
        <v/>
      </c>
      <c r="G400" s="33"/>
      <c r="H400" s="40" t="str">
        <f aca="false">IF(A400="","",IF(C400="","이름 없음",IF(COUNTIF('직원 명부'!$B$5:$B$54,C400)=0,"명부에 없음",IF(AND(B400&lt;&gt;"",B400&lt;A400),"날짜 확인",IF(AND(F400=0,IFERROR(VLOOKUP(IF(E400="","연차",E400),목록!$C$5:$D$14,2,FALSE()),1)&gt;0),"휴일만 포함","OK")))))</f>
        <v/>
      </c>
    </row>
    <row r="401" customFormat="false" ht="15" hidden="false" customHeight="false" outlineLevel="0" collapsed="false">
      <c r="A401" s="34"/>
      <c r="B401" s="34"/>
      <c r="C401" s="33"/>
      <c r="D401" s="35" t="str">
        <f aca="false">IF(C401="","",IFERROR(INDEX('직원 명부'!$C$5:$C$54,MATCH(C401,'직원 명부'!$B$5:$B$54,0)),""))</f>
        <v/>
      </c>
      <c r="E401" s="33"/>
      <c r="F401" s="43" t="str">
        <f aca="false">IF(OR(A401="",C401=""),"",NETWORKDAYS(A401,IF(B401="",A401,B401),목록!$F$5:$F$44)*IFERROR(VLOOKUP(IF(E401="","연차",E401),목록!$C$5:$D$14,2,FALSE()),1))</f>
        <v/>
      </c>
      <c r="G401" s="33"/>
      <c r="H401" s="40" t="str">
        <f aca="false">IF(A401="","",IF(C401="","이름 없음",IF(COUNTIF('직원 명부'!$B$5:$B$54,C401)=0,"명부에 없음",IF(AND(B401&lt;&gt;"",B401&lt;A401),"날짜 확인",IF(AND(F401=0,IFERROR(VLOOKUP(IF(E401="","연차",E401),목록!$C$5:$D$14,2,FALSE()),1)&gt;0),"휴일만 포함","OK")))))</f>
        <v/>
      </c>
    </row>
    <row r="402" customFormat="false" ht="15" hidden="false" customHeight="false" outlineLevel="0" collapsed="false">
      <c r="A402" s="34"/>
      <c r="B402" s="34"/>
      <c r="C402" s="33"/>
      <c r="D402" s="35" t="str">
        <f aca="false">IF(C402="","",IFERROR(INDEX('직원 명부'!$C$5:$C$54,MATCH(C402,'직원 명부'!$B$5:$B$54,0)),""))</f>
        <v/>
      </c>
      <c r="E402" s="33"/>
      <c r="F402" s="43" t="str">
        <f aca="false">IF(OR(A402="",C402=""),"",NETWORKDAYS(A402,IF(B402="",A402,B402),목록!$F$5:$F$44)*IFERROR(VLOOKUP(IF(E402="","연차",E402),목록!$C$5:$D$14,2,FALSE()),1))</f>
        <v/>
      </c>
      <c r="G402" s="33"/>
      <c r="H402" s="40" t="str">
        <f aca="false">IF(A402="","",IF(C402="","이름 없음",IF(COUNTIF('직원 명부'!$B$5:$B$54,C402)=0,"명부에 없음",IF(AND(B402&lt;&gt;"",B402&lt;A402),"날짜 확인",IF(AND(F402=0,IFERROR(VLOOKUP(IF(E402="","연차",E402),목록!$C$5:$D$14,2,FALSE()),1)&gt;0),"휴일만 포함","OK")))))</f>
        <v/>
      </c>
    </row>
    <row r="403" customFormat="false" ht="15" hidden="false" customHeight="false" outlineLevel="0" collapsed="false">
      <c r="A403" s="34"/>
      <c r="B403" s="34"/>
      <c r="C403" s="33"/>
      <c r="D403" s="35" t="str">
        <f aca="false">IF(C403="","",IFERROR(INDEX('직원 명부'!$C$5:$C$54,MATCH(C403,'직원 명부'!$B$5:$B$54,0)),""))</f>
        <v/>
      </c>
      <c r="E403" s="33"/>
      <c r="F403" s="43" t="str">
        <f aca="false">IF(OR(A403="",C403=""),"",NETWORKDAYS(A403,IF(B403="",A403,B403),목록!$F$5:$F$44)*IFERROR(VLOOKUP(IF(E403="","연차",E403),목록!$C$5:$D$14,2,FALSE()),1))</f>
        <v/>
      </c>
      <c r="G403" s="33"/>
      <c r="H403" s="40" t="str">
        <f aca="false">IF(A403="","",IF(C403="","이름 없음",IF(COUNTIF('직원 명부'!$B$5:$B$54,C403)=0,"명부에 없음",IF(AND(B403&lt;&gt;"",B403&lt;A403),"날짜 확인",IF(AND(F403=0,IFERROR(VLOOKUP(IF(E403="","연차",E403),목록!$C$5:$D$14,2,FALSE()),1)&gt;0),"휴일만 포함","OK")))))</f>
        <v/>
      </c>
    </row>
    <row r="404" customFormat="false" ht="15" hidden="false" customHeight="false" outlineLevel="0" collapsed="false">
      <c r="A404" s="34"/>
      <c r="B404" s="34"/>
      <c r="C404" s="33"/>
      <c r="D404" s="35" t="str">
        <f aca="false">IF(C404="","",IFERROR(INDEX('직원 명부'!$C$5:$C$54,MATCH(C404,'직원 명부'!$B$5:$B$54,0)),""))</f>
        <v/>
      </c>
      <c r="E404" s="33"/>
      <c r="F404" s="43" t="str">
        <f aca="false">IF(OR(A404="",C404=""),"",NETWORKDAYS(A404,IF(B404="",A404,B404),목록!$F$5:$F$44)*IFERROR(VLOOKUP(IF(E404="","연차",E404),목록!$C$5:$D$14,2,FALSE()),1))</f>
        <v/>
      </c>
      <c r="G404" s="33"/>
      <c r="H404" s="40" t="str">
        <f aca="false">IF(A404="","",IF(C404="","이름 없음",IF(COUNTIF('직원 명부'!$B$5:$B$54,C404)=0,"명부에 없음",IF(AND(B404&lt;&gt;"",B404&lt;A404),"날짜 확인",IF(AND(F404=0,IFERROR(VLOOKUP(IF(E404="","연차",E404),목록!$C$5:$D$14,2,FALSE()),1)&gt;0),"휴일만 포함","OK")))))</f>
        <v/>
      </c>
    </row>
    <row r="405" customFormat="false" ht="15" hidden="false" customHeight="false" outlineLevel="0" collapsed="false">
      <c r="A405" s="34"/>
      <c r="B405" s="34"/>
      <c r="C405" s="33"/>
      <c r="D405" s="35" t="str">
        <f aca="false">IF(C405="","",IFERROR(INDEX('직원 명부'!$C$5:$C$54,MATCH(C405,'직원 명부'!$B$5:$B$54,0)),""))</f>
        <v/>
      </c>
      <c r="E405" s="33"/>
      <c r="F405" s="43" t="str">
        <f aca="false">IF(OR(A405="",C405=""),"",NETWORKDAYS(A405,IF(B405="",A405,B405),목록!$F$5:$F$44)*IFERROR(VLOOKUP(IF(E405="","연차",E405),목록!$C$5:$D$14,2,FALSE()),1))</f>
        <v/>
      </c>
      <c r="G405" s="33"/>
      <c r="H405" s="40" t="str">
        <f aca="false">IF(A405="","",IF(C405="","이름 없음",IF(COUNTIF('직원 명부'!$B$5:$B$54,C405)=0,"명부에 없음",IF(AND(B405&lt;&gt;"",B405&lt;A405),"날짜 확인",IF(AND(F405=0,IFERROR(VLOOKUP(IF(E405="","연차",E405),목록!$C$5:$D$14,2,FALSE()),1)&gt;0),"휴일만 포함","OK")))))</f>
        <v/>
      </c>
    </row>
    <row r="406" customFormat="false" ht="15" hidden="false" customHeight="false" outlineLevel="0" collapsed="false">
      <c r="A406" s="34"/>
      <c r="B406" s="34"/>
      <c r="C406" s="33"/>
      <c r="D406" s="35" t="str">
        <f aca="false">IF(C406="","",IFERROR(INDEX('직원 명부'!$C$5:$C$54,MATCH(C406,'직원 명부'!$B$5:$B$54,0)),""))</f>
        <v/>
      </c>
      <c r="E406" s="33"/>
      <c r="F406" s="43" t="str">
        <f aca="false">IF(OR(A406="",C406=""),"",NETWORKDAYS(A406,IF(B406="",A406,B406),목록!$F$5:$F$44)*IFERROR(VLOOKUP(IF(E406="","연차",E406),목록!$C$5:$D$14,2,FALSE()),1))</f>
        <v/>
      </c>
      <c r="G406" s="33"/>
      <c r="H406" s="40" t="str">
        <f aca="false">IF(A406="","",IF(C406="","이름 없음",IF(COUNTIF('직원 명부'!$B$5:$B$54,C406)=0,"명부에 없음",IF(AND(B406&lt;&gt;"",B406&lt;A406),"날짜 확인",IF(AND(F406=0,IFERROR(VLOOKUP(IF(E406="","연차",E406),목록!$C$5:$D$14,2,FALSE()),1)&gt;0),"휴일만 포함","OK")))))</f>
        <v/>
      </c>
    </row>
    <row r="407" customFormat="false" ht="15" hidden="false" customHeight="false" outlineLevel="0" collapsed="false">
      <c r="A407" s="34"/>
      <c r="B407" s="34"/>
      <c r="C407" s="33"/>
      <c r="D407" s="35" t="str">
        <f aca="false">IF(C407="","",IFERROR(INDEX('직원 명부'!$C$5:$C$54,MATCH(C407,'직원 명부'!$B$5:$B$54,0)),""))</f>
        <v/>
      </c>
      <c r="E407" s="33"/>
      <c r="F407" s="43" t="str">
        <f aca="false">IF(OR(A407="",C407=""),"",NETWORKDAYS(A407,IF(B407="",A407,B407),목록!$F$5:$F$44)*IFERROR(VLOOKUP(IF(E407="","연차",E407),목록!$C$5:$D$14,2,FALSE()),1))</f>
        <v/>
      </c>
      <c r="G407" s="33"/>
      <c r="H407" s="40" t="str">
        <f aca="false">IF(A407="","",IF(C407="","이름 없음",IF(COUNTIF('직원 명부'!$B$5:$B$54,C407)=0,"명부에 없음",IF(AND(B407&lt;&gt;"",B407&lt;A407),"날짜 확인",IF(AND(F407=0,IFERROR(VLOOKUP(IF(E407="","연차",E407),목록!$C$5:$D$14,2,FALSE()),1)&gt;0),"휴일만 포함","OK")))))</f>
        <v/>
      </c>
    </row>
    <row r="408" customFormat="false" ht="15" hidden="false" customHeight="false" outlineLevel="0" collapsed="false">
      <c r="A408" s="34"/>
      <c r="B408" s="34"/>
      <c r="C408" s="33"/>
      <c r="D408" s="35" t="str">
        <f aca="false">IF(C408="","",IFERROR(INDEX('직원 명부'!$C$5:$C$54,MATCH(C408,'직원 명부'!$B$5:$B$54,0)),""))</f>
        <v/>
      </c>
      <c r="E408" s="33"/>
      <c r="F408" s="43" t="str">
        <f aca="false">IF(OR(A408="",C408=""),"",NETWORKDAYS(A408,IF(B408="",A408,B408),목록!$F$5:$F$44)*IFERROR(VLOOKUP(IF(E408="","연차",E408),목록!$C$5:$D$14,2,FALSE()),1))</f>
        <v/>
      </c>
      <c r="G408" s="33"/>
      <c r="H408" s="40" t="str">
        <f aca="false">IF(A408="","",IF(C408="","이름 없음",IF(COUNTIF('직원 명부'!$B$5:$B$54,C408)=0,"명부에 없음",IF(AND(B408&lt;&gt;"",B408&lt;A408),"날짜 확인",IF(AND(F408=0,IFERROR(VLOOKUP(IF(E408="","연차",E408),목록!$C$5:$D$14,2,FALSE()),1)&gt;0),"휴일만 포함","OK")))))</f>
        <v/>
      </c>
    </row>
    <row r="409" customFormat="false" ht="15" hidden="false" customHeight="false" outlineLevel="0" collapsed="false">
      <c r="A409" s="34"/>
      <c r="B409" s="34"/>
      <c r="C409" s="33"/>
      <c r="D409" s="35" t="str">
        <f aca="false">IF(C409="","",IFERROR(INDEX('직원 명부'!$C$5:$C$54,MATCH(C409,'직원 명부'!$B$5:$B$54,0)),""))</f>
        <v/>
      </c>
      <c r="E409" s="33"/>
      <c r="F409" s="43" t="str">
        <f aca="false">IF(OR(A409="",C409=""),"",NETWORKDAYS(A409,IF(B409="",A409,B409),목록!$F$5:$F$44)*IFERROR(VLOOKUP(IF(E409="","연차",E409),목록!$C$5:$D$14,2,FALSE()),1))</f>
        <v/>
      </c>
      <c r="G409" s="33"/>
      <c r="H409" s="40" t="str">
        <f aca="false">IF(A409="","",IF(C409="","이름 없음",IF(COUNTIF('직원 명부'!$B$5:$B$54,C409)=0,"명부에 없음",IF(AND(B409&lt;&gt;"",B409&lt;A409),"날짜 확인",IF(AND(F409=0,IFERROR(VLOOKUP(IF(E409="","연차",E409),목록!$C$5:$D$14,2,FALSE()),1)&gt;0),"휴일만 포함","OK")))))</f>
        <v/>
      </c>
    </row>
    <row r="410" customFormat="false" ht="15" hidden="false" customHeight="false" outlineLevel="0" collapsed="false">
      <c r="A410" s="34"/>
      <c r="B410" s="34"/>
      <c r="C410" s="33"/>
      <c r="D410" s="35" t="str">
        <f aca="false">IF(C410="","",IFERROR(INDEX('직원 명부'!$C$5:$C$54,MATCH(C410,'직원 명부'!$B$5:$B$54,0)),""))</f>
        <v/>
      </c>
      <c r="E410" s="33"/>
      <c r="F410" s="43" t="str">
        <f aca="false">IF(OR(A410="",C410=""),"",NETWORKDAYS(A410,IF(B410="",A410,B410),목록!$F$5:$F$44)*IFERROR(VLOOKUP(IF(E410="","연차",E410),목록!$C$5:$D$14,2,FALSE()),1))</f>
        <v/>
      </c>
      <c r="G410" s="33"/>
      <c r="H410" s="40" t="str">
        <f aca="false">IF(A410="","",IF(C410="","이름 없음",IF(COUNTIF('직원 명부'!$B$5:$B$54,C410)=0,"명부에 없음",IF(AND(B410&lt;&gt;"",B410&lt;A410),"날짜 확인",IF(AND(F410=0,IFERROR(VLOOKUP(IF(E410="","연차",E410),목록!$C$5:$D$14,2,FALSE()),1)&gt;0),"휴일만 포함","OK")))))</f>
        <v/>
      </c>
    </row>
    <row r="411" customFormat="false" ht="15" hidden="false" customHeight="false" outlineLevel="0" collapsed="false">
      <c r="A411" s="34"/>
      <c r="B411" s="34"/>
      <c r="C411" s="33"/>
      <c r="D411" s="35" t="str">
        <f aca="false">IF(C411="","",IFERROR(INDEX('직원 명부'!$C$5:$C$54,MATCH(C411,'직원 명부'!$B$5:$B$54,0)),""))</f>
        <v/>
      </c>
      <c r="E411" s="33"/>
      <c r="F411" s="43" t="str">
        <f aca="false">IF(OR(A411="",C411=""),"",NETWORKDAYS(A411,IF(B411="",A411,B411),목록!$F$5:$F$44)*IFERROR(VLOOKUP(IF(E411="","연차",E411),목록!$C$5:$D$14,2,FALSE()),1))</f>
        <v/>
      </c>
      <c r="G411" s="33"/>
      <c r="H411" s="40" t="str">
        <f aca="false">IF(A411="","",IF(C411="","이름 없음",IF(COUNTIF('직원 명부'!$B$5:$B$54,C411)=0,"명부에 없음",IF(AND(B411&lt;&gt;"",B411&lt;A411),"날짜 확인",IF(AND(F411=0,IFERROR(VLOOKUP(IF(E411="","연차",E411),목록!$C$5:$D$14,2,FALSE()),1)&gt;0),"휴일만 포함","OK")))))</f>
        <v/>
      </c>
    </row>
    <row r="412" customFormat="false" ht="15" hidden="false" customHeight="false" outlineLevel="0" collapsed="false">
      <c r="A412" s="34"/>
      <c r="B412" s="34"/>
      <c r="C412" s="33"/>
      <c r="D412" s="35" t="str">
        <f aca="false">IF(C412="","",IFERROR(INDEX('직원 명부'!$C$5:$C$54,MATCH(C412,'직원 명부'!$B$5:$B$54,0)),""))</f>
        <v/>
      </c>
      <c r="E412" s="33"/>
      <c r="F412" s="43" t="str">
        <f aca="false">IF(OR(A412="",C412=""),"",NETWORKDAYS(A412,IF(B412="",A412,B412),목록!$F$5:$F$44)*IFERROR(VLOOKUP(IF(E412="","연차",E412),목록!$C$5:$D$14,2,FALSE()),1))</f>
        <v/>
      </c>
      <c r="G412" s="33"/>
      <c r="H412" s="40" t="str">
        <f aca="false">IF(A412="","",IF(C412="","이름 없음",IF(COUNTIF('직원 명부'!$B$5:$B$54,C412)=0,"명부에 없음",IF(AND(B412&lt;&gt;"",B412&lt;A412),"날짜 확인",IF(AND(F412=0,IFERROR(VLOOKUP(IF(E412="","연차",E412),목록!$C$5:$D$14,2,FALSE()),1)&gt;0),"휴일만 포함","OK")))))</f>
        <v/>
      </c>
    </row>
    <row r="413" customFormat="false" ht="15" hidden="false" customHeight="false" outlineLevel="0" collapsed="false">
      <c r="A413" s="34"/>
      <c r="B413" s="34"/>
      <c r="C413" s="33"/>
      <c r="D413" s="35" t="str">
        <f aca="false">IF(C413="","",IFERROR(INDEX('직원 명부'!$C$5:$C$54,MATCH(C413,'직원 명부'!$B$5:$B$54,0)),""))</f>
        <v/>
      </c>
      <c r="E413" s="33"/>
      <c r="F413" s="43" t="str">
        <f aca="false">IF(OR(A413="",C413=""),"",NETWORKDAYS(A413,IF(B413="",A413,B413),목록!$F$5:$F$44)*IFERROR(VLOOKUP(IF(E413="","연차",E413),목록!$C$5:$D$14,2,FALSE()),1))</f>
        <v/>
      </c>
      <c r="G413" s="33"/>
      <c r="H413" s="40" t="str">
        <f aca="false">IF(A413="","",IF(C413="","이름 없음",IF(COUNTIF('직원 명부'!$B$5:$B$54,C413)=0,"명부에 없음",IF(AND(B413&lt;&gt;"",B413&lt;A413),"날짜 확인",IF(AND(F413=0,IFERROR(VLOOKUP(IF(E413="","연차",E413),목록!$C$5:$D$14,2,FALSE()),1)&gt;0),"휴일만 포함","OK")))))</f>
        <v/>
      </c>
    </row>
    <row r="414" customFormat="false" ht="15" hidden="false" customHeight="false" outlineLevel="0" collapsed="false">
      <c r="A414" s="34"/>
      <c r="B414" s="34"/>
      <c r="C414" s="33"/>
      <c r="D414" s="35" t="str">
        <f aca="false">IF(C414="","",IFERROR(INDEX('직원 명부'!$C$5:$C$54,MATCH(C414,'직원 명부'!$B$5:$B$54,0)),""))</f>
        <v/>
      </c>
      <c r="E414" s="33"/>
      <c r="F414" s="43" t="str">
        <f aca="false">IF(OR(A414="",C414=""),"",NETWORKDAYS(A414,IF(B414="",A414,B414),목록!$F$5:$F$44)*IFERROR(VLOOKUP(IF(E414="","연차",E414),목록!$C$5:$D$14,2,FALSE()),1))</f>
        <v/>
      </c>
      <c r="G414" s="33"/>
      <c r="H414" s="40" t="str">
        <f aca="false">IF(A414="","",IF(C414="","이름 없음",IF(COUNTIF('직원 명부'!$B$5:$B$54,C414)=0,"명부에 없음",IF(AND(B414&lt;&gt;"",B414&lt;A414),"날짜 확인",IF(AND(F414=0,IFERROR(VLOOKUP(IF(E414="","연차",E414),목록!$C$5:$D$14,2,FALSE()),1)&gt;0),"휴일만 포함","OK")))))</f>
        <v/>
      </c>
    </row>
    <row r="415" customFormat="false" ht="15" hidden="false" customHeight="false" outlineLevel="0" collapsed="false">
      <c r="A415" s="34"/>
      <c r="B415" s="34"/>
      <c r="C415" s="33"/>
      <c r="D415" s="35" t="str">
        <f aca="false">IF(C415="","",IFERROR(INDEX('직원 명부'!$C$5:$C$54,MATCH(C415,'직원 명부'!$B$5:$B$54,0)),""))</f>
        <v/>
      </c>
      <c r="E415" s="33"/>
      <c r="F415" s="43" t="str">
        <f aca="false">IF(OR(A415="",C415=""),"",NETWORKDAYS(A415,IF(B415="",A415,B415),목록!$F$5:$F$44)*IFERROR(VLOOKUP(IF(E415="","연차",E415),목록!$C$5:$D$14,2,FALSE()),1))</f>
        <v/>
      </c>
      <c r="G415" s="33"/>
      <c r="H415" s="40" t="str">
        <f aca="false">IF(A415="","",IF(C415="","이름 없음",IF(COUNTIF('직원 명부'!$B$5:$B$54,C415)=0,"명부에 없음",IF(AND(B415&lt;&gt;"",B415&lt;A415),"날짜 확인",IF(AND(F415=0,IFERROR(VLOOKUP(IF(E415="","연차",E415),목록!$C$5:$D$14,2,FALSE()),1)&gt;0),"휴일만 포함","OK")))))</f>
        <v/>
      </c>
    </row>
    <row r="416" customFormat="false" ht="15" hidden="false" customHeight="false" outlineLevel="0" collapsed="false">
      <c r="A416" s="34"/>
      <c r="B416" s="34"/>
      <c r="C416" s="33"/>
      <c r="D416" s="35" t="str">
        <f aca="false">IF(C416="","",IFERROR(INDEX('직원 명부'!$C$5:$C$54,MATCH(C416,'직원 명부'!$B$5:$B$54,0)),""))</f>
        <v/>
      </c>
      <c r="E416" s="33"/>
      <c r="F416" s="43" t="str">
        <f aca="false">IF(OR(A416="",C416=""),"",NETWORKDAYS(A416,IF(B416="",A416,B416),목록!$F$5:$F$44)*IFERROR(VLOOKUP(IF(E416="","연차",E416),목록!$C$5:$D$14,2,FALSE()),1))</f>
        <v/>
      </c>
      <c r="G416" s="33"/>
      <c r="H416" s="40" t="str">
        <f aca="false">IF(A416="","",IF(C416="","이름 없음",IF(COUNTIF('직원 명부'!$B$5:$B$54,C416)=0,"명부에 없음",IF(AND(B416&lt;&gt;"",B416&lt;A416),"날짜 확인",IF(AND(F416=0,IFERROR(VLOOKUP(IF(E416="","연차",E416),목록!$C$5:$D$14,2,FALSE()),1)&gt;0),"휴일만 포함","OK")))))</f>
        <v/>
      </c>
    </row>
    <row r="417" customFormat="false" ht="15" hidden="false" customHeight="false" outlineLevel="0" collapsed="false">
      <c r="A417" s="34"/>
      <c r="B417" s="34"/>
      <c r="C417" s="33"/>
      <c r="D417" s="35" t="str">
        <f aca="false">IF(C417="","",IFERROR(INDEX('직원 명부'!$C$5:$C$54,MATCH(C417,'직원 명부'!$B$5:$B$54,0)),""))</f>
        <v/>
      </c>
      <c r="E417" s="33"/>
      <c r="F417" s="43" t="str">
        <f aca="false">IF(OR(A417="",C417=""),"",NETWORKDAYS(A417,IF(B417="",A417,B417),목록!$F$5:$F$44)*IFERROR(VLOOKUP(IF(E417="","연차",E417),목록!$C$5:$D$14,2,FALSE()),1))</f>
        <v/>
      </c>
      <c r="G417" s="33"/>
      <c r="H417" s="40" t="str">
        <f aca="false">IF(A417="","",IF(C417="","이름 없음",IF(COUNTIF('직원 명부'!$B$5:$B$54,C417)=0,"명부에 없음",IF(AND(B417&lt;&gt;"",B417&lt;A417),"날짜 확인",IF(AND(F417=0,IFERROR(VLOOKUP(IF(E417="","연차",E417),목록!$C$5:$D$14,2,FALSE()),1)&gt;0),"휴일만 포함","OK")))))</f>
        <v/>
      </c>
    </row>
    <row r="418" customFormat="false" ht="15" hidden="false" customHeight="false" outlineLevel="0" collapsed="false">
      <c r="A418" s="34"/>
      <c r="B418" s="34"/>
      <c r="C418" s="33"/>
      <c r="D418" s="35" t="str">
        <f aca="false">IF(C418="","",IFERROR(INDEX('직원 명부'!$C$5:$C$54,MATCH(C418,'직원 명부'!$B$5:$B$54,0)),""))</f>
        <v/>
      </c>
      <c r="E418" s="33"/>
      <c r="F418" s="43" t="str">
        <f aca="false">IF(OR(A418="",C418=""),"",NETWORKDAYS(A418,IF(B418="",A418,B418),목록!$F$5:$F$44)*IFERROR(VLOOKUP(IF(E418="","연차",E418),목록!$C$5:$D$14,2,FALSE()),1))</f>
        <v/>
      </c>
      <c r="G418" s="33"/>
      <c r="H418" s="40" t="str">
        <f aca="false">IF(A418="","",IF(C418="","이름 없음",IF(COUNTIF('직원 명부'!$B$5:$B$54,C418)=0,"명부에 없음",IF(AND(B418&lt;&gt;"",B418&lt;A418),"날짜 확인",IF(AND(F418=0,IFERROR(VLOOKUP(IF(E418="","연차",E418),목록!$C$5:$D$14,2,FALSE()),1)&gt;0),"휴일만 포함","OK")))))</f>
        <v/>
      </c>
    </row>
    <row r="419" customFormat="false" ht="15" hidden="false" customHeight="false" outlineLevel="0" collapsed="false">
      <c r="A419" s="34"/>
      <c r="B419" s="34"/>
      <c r="C419" s="33"/>
      <c r="D419" s="35" t="str">
        <f aca="false">IF(C419="","",IFERROR(INDEX('직원 명부'!$C$5:$C$54,MATCH(C419,'직원 명부'!$B$5:$B$54,0)),""))</f>
        <v/>
      </c>
      <c r="E419" s="33"/>
      <c r="F419" s="43" t="str">
        <f aca="false">IF(OR(A419="",C419=""),"",NETWORKDAYS(A419,IF(B419="",A419,B419),목록!$F$5:$F$44)*IFERROR(VLOOKUP(IF(E419="","연차",E419),목록!$C$5:$D$14,2,FALSE()),1))</f>
        <v/>
      </c>
      <c r="G419" s="33"/>
      <c r="H419" s="40" t="str">
        <f aca="false">IF(A419="","",IF(C419="","이름 없음",IF(COUNTIF('직원 명부'!$B$5:$B$54,C419)=0,"명부에 없음",IF(AND(B419&lt;&gt;"",B419&lt;A419),"날짜 확인",IF(AND(F419=0,IFERROR(VLOOKUP(IF(E419="","연차",E419),목록!$C$5:$D$14,2,FALSE()),1)&gt;0),"휴일만 포함","OK")))))</f>
        <v/>
      </c>
    </row>
    <row r="420" customFormat="false" ht="15" hidden="false" customHeight="false" outlineLevel="0" collapsed="false">
      <c r="A420" s="34"/>
      <c r="B420" s="34"/>
      <c r="C420" s="33"/>
      <c r="D420" s="35" t="str">
        <f aca="false">IF(C420="","",IFERROR(INDEX('직원 명부'!$C$5:$C$54,MATCH(C420,'직원 명부'!$B$5:$B$54,0)),""))</f>
        <v/>
      </c>
      <c r="E420" s="33"/>
      <c r="F420" s="43" t="str">
        <f aca="false">IF(OR(A420="",C420=""),"",NETWORKDAYS(A420,IF(B420="",A420,B420),목록!$F$5:$F$44)*IFERROR(VLOOKUP(IF(E420="","연차",E420),목록!$C$5:$D$14,2,FALSE()),1))</f>
        <v/>
      </c>
      <c r="G420" s="33"/>
      <c r="H420" s="40" t="str">
        <f aca="false">IF(A420="","",IF(C420="","이름 없음",IF(COUNTIF('직원 명부'!$B$5:$B$54,C420)=0,"명부에 없음",IF(AND(B420&lt;&gt;"",B420&lt;A420),"날짜 확인",IF(AND(F420=0,IFERROR(VLOOKUP(IF(E420="","연차",E420),목록!$C$5:$D$14,2,FALSE()),1)&gt;0),"휴일만 포함","OK")))))</f>
        <v/>
      </c>
    </row>
    <row r="421" customFormat="false" ht="15" hidden="false" customHeight="false" outlineLevel="0" collapsed="false">
      <c r="A421" s="34"/>
      <c r="B421" s="34"/>
      <c r="C421" s="33"/>
      <c r="D421" s="35" t="str">
        <f aca="false">IF(C421="","",IFERROR(INDEX('직원 명부'!$C$5:$C$54,MATCH(C421,'직원 명부'!$B$5:$B$54,0)),""))</f>
        <v/>
      </c>
      <c r="E421" s="33"/>
      <c r="F421" s="43" t="str">
        <f aca="false">IF(OR(A421="",C421=""),"",NETWORKDAYS(A421,IF(B421="",A421,B421),목록!$F$5:$F$44)*IFERROR(VLOOKUP(IF(E421="","연차",E421),목록!$C$5:$D$14,2,FALSE()),1))</f>
        <v/>
      </c>
      <c r="G421" s="33"/>
      <c r="H421" s="40" t="str">
        <f aca="false">IF(A421="","",IF(C421="","이름 없음",IF(COUNTIF('직원 명부'!$B$5:$B$54,C421)=0,"명부에 없음",IF(AND(B421&lt;&gt;"",B421&lt;A421),"날짜 확인",IF(AND(F421=0,IFERROR(VLOOKUP(IF(E421="","연차",E421),목록!$C$5:$D$14,2,FALSE()),1)&gt;0),"휴일만 포함","OK")))))</f>
        <v/>
      </c>
    </row>
    <row r="422" customFormat="false" ht="15" hidden="false" customHeight="false" outlineLevel="0" collapsed="false">
      <c r="A422" s="34"/>
      <c r="B422" s="34"/>
      <c r="C422" s="33"/>
      <c r="D422" s="35" t="str">
        <f aca="false">IF(C422="","",IFERROR(INDEX('직원 명부'!$C$5:$C$54,MATCH(C422,'직원 명부'!$B$5:$B$54,0)),""))</f>
        <v/>
      </c>
      <c r="E422" s="33"/>
      <c r="F422" s="43" t="str">
        <f aca="false">IF(OR(A422="",C422=""),"",NETWORKDAYS(A422,IF(B422="",A422,B422),목록!$F$5:$F$44)*IFERROR(VLOOKUP(IF(E422="","연차",E422),목록!$C$5:$D$14,2,FALSE()),1))</f>
        <v/>
      </c>
      <c r="G422" s="33"/>
      <c r="H422" s="40" t="str">
        <f aca="false">IF(A422="","",IF(C422="","이름 없음",IF(COUNTIF('직원 명부'!$B$5:$B$54,C422)=0,"명부에 없음",IF(AND(B422&lt;&gt;"",B422&lt;A422),"날짜 확인",IF(AND(F422=0,IFERROR(VLOOKUP(IF(E422="","연차",E422),목록!$C$5:$D$14,2,FALSE()),1)&gt;0),"휴일만 포함","OK")))))</f>
        <v/>
      </c>
    </row>
    <row r="423" customFormat="false" ht="15" hidden="false" customHeight="false" outlineLevel="0" collapsed="false">
      <c r="A423" s="34"/>
      <c r="B423" s="34"/>
      <c r="C423" s="33"/>
      <c r="D423" s="35" t="str">
        <f aca="false">IF(C423="","",IFERROR(INDEX('직원 명부'!$C$5:$C$54,MATCH(C423,'직원 명부'!$B$5:$B$54,0)),""))</f>
        <v/>
      </c>
      <c r="E423" s="33"/>
      <c r="F423" s="43" t="str">
        <f aca="false">IF(OR(A423="",C423=""),"",NETWORKDAYS(A423,IF(B423="",A423,B423),목록!$F$5:$F$44)*IFERROR(VLOOKUP(IF(E423="","연차",E423),목록!$C$5:$D$14,2,FALSE()),1))</f>
        <v/>
      </c>
      <c r="G423" s="33"/>
      <c r="H423" s="40" t="str">
        <f aca="false">IF(A423="","",IF(C423="","이름 없음",IF(COUNTIF('직원 명부'!$B$5:$B$54,C423)=0,"명부에 없음",IF(AND(B423&lt;&gt;"",B423&lt;A423),"날짜 확인",IF(AND(F423=0,IFERROR(VLOOKUP(IF(E423="","연차",E423),목록!$C$5:$D$14,2,FALSE()),1)&gt;0),"휴일만 포함","OK")))))</f>
        <v/>
      </c>
    </row>
    <row r="424" customFormat="false" ht="15" hidden="false" customHeight="false" outlineLevel="0" collapsed="false">
      <c r="A424" s="34"/>
      <c r="B424" s="34"/>
      <c r="C424" s="33"/>
      <c r="D424" s="35" t="str">
        <f aca="false">IF(C424="","",IFERROR(INDEX('직원 명부'!$C$5:$C$54,MATCH(C424,'직원 명부'!$B$5:$B$54,0)),""))</f>
        <v/>
      </c>
      <c r="E424" s="33"/>
      <c r="F424" s="43" t="str">
        <f aca="false">IF(OR(A424="",C424=""),"",NETWORKDAYS(A424,IF(B424="",A424,B424),목록!$F$5:$F$44)*IFERROR(VLOOKUP(IF(E424="","연차",E424),목록!$C$5:$D$14,2,FALSE()),1))</f>
        <v/>
      </c>
      <c r="G424" s="33"/>
      <c r="H424" s="40" t="str">
        <f aca="false">IF(A424="","",IF(C424="","이름 없음",IF(COUNTIF('직원 명부'!$B$5:$B$54,C424)=0,"명부에 없음",IF(AND(B424&lt;&gt;"",B424&lt;A424),"날짜 확인",IF(AND(F424=0,IFERROR(VLOOKUP(IF(E424="","연차",E424),목록!$C$5:$D$14,2,FALSE()),1)&gt;0),"휴일만 포함","OK")))))</f>
        <v/>
      </c>
    </row>
    <row r="425" customFormat="false" ht="15" hidden="false" customHeight="false" outlineLevel="0" collapsed="false">
      <c r="A425" s="34"/>
      <c r="B425" s="34"/>
      <c r="C425" s="33"/>
      <c r="D425" s="35" t="str">
        <f aca="false">IF(C425="","",IFERROR(INDEX('직원 명부'!$C$5:$C$54,MATCH(C425,'직원 명부'!$B$5:$B$54,0)),""))</f>
        <v/>
      </c>
      <c r="E425" s="33"/>
      <c r="F425" s="43" t="str">
        <f aca="false">IF(OR(A425="",C425=""),"",NETWORKDAYS(A425,IF(B425="",A425,B425),목록!$F$5:$F$44)*IFERROR(VLOOKUP(IF(E425="","연차",E425),목록!$C$5:$D$14,2,FALSE()),1))</f>
        <v/>
      </c>
      <c r="G425" s="33"/>
      <c r="H425" s="40" t="str">
        <f aca="false">IF(A425="","",IF(C425="","이름 없음",IF(COUNTIF('직원 명부'!$B$5:$B$54,C425)=0,"명부에 없음",IF(AND(B425&lt;&gt;"",B425&lt;A425),"날짜 확인",IF(AND(F425=0,IFERROR(VLOOKUP(IF(E425="","연차",E425),목록!$C$5:$D$14,2,FALSE()),1)&gt;0),"휴일만 포함","OK")))))</f>
        <v/>
      </c>
    </row>
    <row r="426" customFormat="false" ht="15" hidden="false" customHeight="false" outlineLevel="0" collapsed="false">
      <c r="A426" s="34"/>
      <c r="B426" s="34"/>
      <c r="C426" s="33"/>
      <c r="D426" s="35" t="str">
        <f aca="false">IF(C426="","",IFERROR(INDEX('직원 명부'!$C$5:$C$54,MATCH(C426,'직원 명부'!$B$5:$B$54,0)),""))</f>
        <v/>
      </c>
      <c r="E426" s="33"/>
      <c r="F426" s="43" t="str">
        <f aca="false">IF(OR(A426="",C426=""),"",NETWORKDAYS(A426,IF(B426="",A426,B426),목록!$F$5:$F$44)*IFERROR(VLOOKUP(IF(E426="","연차",E426),목록!$C$5:$D$14,2,FALSE()),1))</f>
        <v/>
      </c>
      <c r="G426" s="33"/>
      <c r="H426" s="40" t="str">
        <f aca="false">IF(A426="","",IF(C426="","이름 없음",IF(COUNTIF('직원 명부'!$B$5:$B$54,C426)=0,"명부에 없음",IF(AND(B426&lt;&gt;"",B426&lt;A426),"날짜 확인",IF(AND(F426=0,IFERROR(VLOOKUP(IF(E426="","연차",E426),목록!$C$5:$D$14,2,FALSE()),1)&gt;0),"휴일만 포함","OK")))))</f>
        <v/>
      </c>
    </row>
    <row r="427" customFormat="false" ht="15" hidden="false" customHeight="false" outlineLevel="0" collapsed="false">
      <c r="A427" s="34"/>
      <c r="B427" s="34"/>
      <c r="C427" s="33"/>
      <c r="D427" s="35" t="str">
        <f aca="false">IF(C427="","",IFERROR(INDEX('직원 명부'!$C$5:$C$54,MATCH(C427,'직원 명부'!$B$5:$B$54,0)),""))</f>
        <v/>
      </c>
      <c r="E427" s="33"/>
      <c r="F427" s="43" t="str">
        <f aca="false">IF(OR(A427="",C427=""),"",NETWORKDAYS(A427,IF(B427="",A427,B427),목록!$F$5:$F$44)*IFERROR(VLOOKUP(IF(E427="","연차",E427),목록!$C$5:$D$14,2,FALSE()),1))</f>
        <v/>
      </c>
      <c r="G427" s="33"/>
      <c r="H427" s="40" t="str">
        <f aca="false">IF(A427="","",IF(C427="","이름 없음",IF(COUNTIF('직원 명부'!$B$5:$B$54,C427)=0,"명부에 없음",IF(AND(B427&lt;&gt;"",B427&lt;A427),"날짜 확인",IF(AND(F427=0,IFERROR(VLOOKUP(IF(E427="","연차",E427),목록!$C$5:$D$14,2,FALSE()),1)&gt;0),"휴일만 포함","OK")))))</f>
        <v/>
      </c>
    </row>
    <row r="428" customFormat="false" ht="15" hidden="false" customHeight="false" outlineLevel="0" collapsed="false">
      <c r="A428" s="34"/>
      <c r="B428" s="34"/>
      <c r="C428" s="33"/>
      <c r="D428" s="35" t="str">
        <f aca="false">IF(C428="","",IFERROR(INDEX('직원 명부'!$C$5:$C$54,MATCH(C428,'직원 명부'!$B$5:$B$54,0)),""))</f>
        <v/>
      </c>
      <c r="E428" s="33"/>
      <c r="F428" s="43" t="str">
        <f aca="false">IF(OR(A428="",C428=""),"",NETWORKDAYS(A428,IF(B428="",A428,B428),목록!$F$5:$F$44)*IFERROR(VLOOKUP(IF(E428="","연차",E428),목록!$C$5:$D$14,2,FALSE()),1))</f>
        <v/>
      </c>
      <c r="G428" s="33"/>
      <c r="H428" s="40" t="str">
        <f aca="false">IF(A428="","",IF(C428="","이름 없음",IF(COUNTIF('직원 명부'!$B$5:$B$54,C428)=0,"명부에 없음",IF(AND(B428&lt;&gt;"",B428&lt;A428),"날짜 확인",IF(AND(F428=0,IFERROR(VLOOKUP(IF(E428="","연차",E428),목록!$C$5:$D$14,2,FALSE()),1)&gt;0),"휴일만 포함","OK")))))</f>
        <v/>
      </c>
    </row>
    <row r="429" customFormat="false" ht="15" hidden="false" customHeight="false" outlineLevel="0" collapsed="false">
      <c r="A429" s="34"/>
      <c r="B429" s="34"/>
      <c r="C429" s="33"/>
      <c r="D429" s="35" t="str">
        <f aca="false">IF(C429="","",IFERROR(INDEX('직원 명부'!$C$5:$C$54,MATCH(C429,'직원 명부'!$B$5:$B$54,0)),""))</f>
        <v/>
      </c>
      <c r="E429" s="33"/>
      <c r="F429" s="43" t="str">
        <f aca="false">IF(OR(A429="",C429=""),"",NETWORKDAYS(A429,IF(B429="",A429,B429),목록!$F$5:$F$44)*IFERROR(VLOOKUP(IF(E429="","연차",E429),목록!$C$5:$D$14,2,FALSE()),1))</f>
        <v/>
      </c>
      <c r="G429" s="33"/>
      <c r="H429" s="40" t="str">
        <f aca="false">IF(A429="","",IF(C429="","이름 없음",IF(COUNTIF('직원 명부'!$B$5:$B$54,C429)=0,"명부에 없음",IF(AND(B429&lt;&gt;"",B429&lt;A429),"날짜 확인",IF(AND(F429=0,IFERROR(VLOOKUP(IF(E429="","연차",E429),목록!$C$5:$D$14,2,FALSE()),1)&gt;0),"휴일만 포함","OK")))))</f>
        <v/>
      </c>
    </row>
    <row r="430" customFormat="false" ht="15" hidden="false" customHeight="false" outlineLevel="0" collapsed="false">
      <c r="A430" s="34"/>
      <c r="B430" s="34"/>
      <c r="C430" s="33"/>
      <c r="D430" s="35" t="str">
        <f aca="false">IF(C430="","",IFERROR(INDEX('직원 명부'!$C$5:$C$54,MATCH(C430,'직원 명부'!$B$5:$B$54,0)),""))</f>
        <v/>
      </c>
      <c r="E430" s="33"/>
      <c r="F430" s="43" t="str">
        <f aca="false">IF(OR(A430="",C430=""),"",NETWORKDAYS(A430,IF(B430="",A430,B430),목록!$F$5:$F$44)*IFERROR(VLOOKUP(IF(E430="","연차",E430),목록!$C$5:$D$14,2,FALSE()),1))</f>
        <v/>
      </c>
      <c r="G430" s="33"/>
      <c r="H430" s="40" t="str">
        <f aca="false">IF(A430="","",IF(C430="","이름 없음",IF(COUNTIF('직원 명부'!$B$5:$B$54,C430)=0,"명부에 없음",IF(AND(B430&lt;&gt;"",B430&lt;A430),"날짜 확인",IF(AND(F430=0,IFERROR(VLOOKUP(IF(E430="","연차",E430),목록!$C$5:$D$14,2,FALSE()),1)&gt;0),"휴일만 포함","OK")))))</f>
        <v/>
      </c>
    </row>
    <row r="431" customFormat="false" ht="15" hidden="false" customHeight="false" outlineLevel="0" collapsed="false">
      <c r="A431" s="34"/>
      <c r="B431" s="34"/>
      <c r="C431" s="33"/>
      <c r="D431" s="35" t="str">
        <f aca="false">IF(C431="","",IFERROR(INDEX('직원 명부'!$C$5:$C$54,MATCH(C431,'직원 명부'!$B$5:$B$54,0)),""))</f>
        <v/>
      </c>
      <c r="E431" s="33"/>
      <c r="F431" s="43" t="str">
        <f aca="false">IF(OR(A431="",C431=""),"",NETWORKDAYS(A431,IF(B431="",A431,B431),목록!$F$5:$F$44)*IFERROR(VLOOKUP(IF(E431="","연차",E431),목록!$C$5:$D$14,2,FALSE()),1))</f>
        <v/>
      </c>
      <c r="G431" s="33"/>
      <c r="H431" s="40" t="str">
        <f aca="false">IF(A431="","",IF(C431="","이름 없음",IF(COUNTIF('직원 명부'!$B$5:$B$54,C431)=0,"명부에 없음",IF(AND(B431&lt;&gt;"",B431&lt;A431),"날짜 확인",IF(AND(F431=0,IFERROR(VLOOKUP(IF(E431="","연차",E431),목록!$C$5:$D$14,2,FALSE()),1)&gt;0),"휴일만 포함","OK")))))</f>
        <v/>
      </c>
    </row>
    <row r="432" customFormat="false" ht="15" hidden="false" customHeight="false" outlineLevel="0" collapsed="false">
      <c r="A432" s="34"/>
      <c r="B432" s="34"/>
      <c r="C432" s="33"/>
      <c r="D432" s="35" t="str">
        <f aca="false">IF(C432="","",IFERROR(INDEX('직원 명부'!$C$5:$C$54,MATCH(C432,'직원 명부'!$B$5:$B$54,0)),""))</f>
        <v/>
      </c>
      <c r="E432" s="33"/>
      <c r="F432" s="43" t="str">
        <f aca="false">IF(OR(A432="",C432=""),"",NETWORKDAYS(A432,IF(B432="",A432,B432),목록!$F$5:$F$44)*IFERROR(VLOOKUP(IF(E432="","연차",E432),목록!$C$5:$D$14,2,FALSE()),1))</f>
        <v/>
      </c>
      <c r="G432" s="33"/>
      <c r="H432" s="40" t="str">
        <f aca="false">IF(A432="","",IF(C432="","이름 없음",IF(COUNTIF('직원 명부'!$B$5:$B$54,C432)=0,"명부에 없음",IF(AND(B432&lt;&gt;"",B432&lt;A432),"날짜 확인",IF(AND(F432=0,IFERROR(VLOOKUP(IF(E432="","연차",E432),목록!$C$5:$D$14,2,FALSE()),1)&gt;0),"휴일만 포함","OK")))))</f>
        <v/>
      </c>
    </row>
    <row r="433" customFormat="false" ht="15" hidden="false" customHeight="false" outlineLevel="0" collapsed="false">
      <c r="A433" s="34"/>
      <c r="B433" s="34"/>
      <c r="C433" s="33"/>
      <c r="D433" s="35" t="str">
        <f aca="false">IF(C433="","",IFERROR(INDEX('직원 명부'!$C$5:$C$54,MATCH(C433,'직원 명부'!$B$5:$B$54,0)),""))</f>
        <v/>
      </c>
      <c r="E433" s="33"/>
      <c r="F433" s="43" t="str">
        <f aca="false">IF(OR(A433="",C433=""),"",NETWORKDAYS(A433,IF(B433="",A433,B433),목록!$F$5:$F$44)*IFERROR(VLOOKUP(IF(E433="","연차",E433),목록!$C$5:$D$14,2,FALSE()),1))</f>
        <v/>
      </c>
      <c r="G433" s="33"/>
      <c r="H433" s="40" t="str">
        <f aca="false">IF(A433="","",IF(C433="","이름 없음",IF(COUNTIF('직원 명부'!$B$5:$B$54,C433)=0,"명부에 없음",IF(AND(B433&lt;&gt;"",B433&lt;A433),"날짜 확인",IF(AND(F433=0,IFERROR(VLOOKUP(IF(E433="","연차",E433),목록!$C$5:$D$14,2,FALSE()),1)&gt;0),"휴일만 포함","OK")))))</f>
        <v/>
      </c>
    </row>
    <row r="434" customFormat="false" ht="15" hidden="false" customHeight="false" outlineLevel="0" collapsed="false">
      <c r="A434" s="34"/>
      <c r="B434" s="34"/>
      <c r="C434" s="33"/>
      <c r="D434" s="35" t="str">
        <f aca="false">IF(C434="","",IFERROR(INDEX('직원 명부'!$C$5:$C$54,MATCH(C434,'직원 명부'!$B$5:$B$54,0)),""))</f>
        <v/>
      </c>
      <c r="E434" s="33"/>
      <c r="F434" s="43" t="str">
        <f aca="false">IF(OR(A434="",C434=""),"",NETWORKDAYS(A434,IF(B434="",A434,B434),목록!$F$5:$F$44)*IFERROR(VLOOKUP(IF(E434="","연차",E434),목록!$C$5:$D$14,2,FALSE()),1))</f>
        <v/>
      </c>
      <c r="G434" s="33"/>
      <c r="H434" s="40" t="str">
        <f aca="false">IF(A434="","",IF(C434="","이름 없음",IF(COUNTIF('직원 명부'!$B$5:$B$54,C434)=0,"명부에 없음",IF(AND(B434&lt;&gt;"",B434&lt;A434),"날짜 확인",IF(AND(F434=0,IFERROR(VLOOKUP(IF(E434="","연차",E434),목록!$C$5:$D$14,2,FALSE()),1)&gt;0),"휴일만 포함","OK")))))</f>
        <v/>
      </c>
    </row>
    <row r="435" customFormat="false" ht="15" hidden="false" customHeight="false" outlineLevel="0" collapsed="false">
      <c r="A435" s="34"/>
      <c r="B435" s="34"/>
      <c r="C435" s="33"/>
      <c r="D435" s="35" t="str">
        <f aca="false">IF(C435="","",IFERROR(INDEX('직원 명부'!$C$5:$C$54,MATCH(C435,'직원 명부'!$B$5:$B$54,0)),""))</f>
        <v/>
      </c>
      <c r="E435" s="33"/>
      <c r="F435" s="43" t="str">
        <f aca="false">IF(OR(A435="",C435=""),"",NETWORKDAYS(A435,IF(B435="",A435,B435),목록!$F$5:$F$44)*IFERROR(VLOOKUP(IF(E435="","연차",E435),목록!$C$5:$D$14,2,FALSE()),1))</f>
        <v/>
      </c>
      <c r="G435" s="33"/>
      <c r="H435" s="40" t="str">
        <f aca="false">IF(A435="","",IF(C435="","이름 없음",IF(COUNTIF('직원 명부'!$B$5:$B$54,C435)=0,"명부에 없음",IF(AND(B435&lt;&gt;"",B435&lt;A435),"날짜 확인",IF(AND(F435=0,IFERROR(VLOOKUP(IF(E435="","연차",E435),목록!$C$5:$D$14,2,FALSE()),1)&gt;0),"휴일만 포함","OK")))))</f>
        <v/>
      </c>
    </row>
    <row r="436" customFormat="false" ht="15" hidden="false" customHeight="false" outlineLevel="0" collapsed="false">
      <c r="A436" s="34"/>
      <c r="B436" s="34"/>
      <c r="C436" s="33"/>
      <c r="D436" s="35" t="str">
        <f aca="false">IF(C436="","",IFERROR(INDEX('직원 명부'!$C$5:$C$54,MATCH(C436,'직원 명부'!$B$5:$B$54,0)),""))</f>
        <v/>
      </c>
      <c r="E436" s="33"/>
      <c r="F436" s="43" t="str">
        <f aca="false">IF(OR(A436="",C436=""),"",NETWORKDAYS(A436,IF(B436="",A436,B436),목록!$F$5:$F$44)*IFERROR(VLOOKUP(IF(E436="","연차",E436),목록!$C$5:$D$14,2,FALSE()),1))</f>
        <v/>
      </c>
      <c r="G436" s="33"/>
      <c r="H436" s="40" t="str">
        <f aca="false">IF(A436="","",IF(C436="","이름 없음",IF(COUNTIF('직원 명부'!$B$5:$B$54,C436)=0,"명부에 없음",IF(AND(B436&lt;&gt;"",B436&lt;A436),"날짜 확인",IF(AND(F436=0,IFERROR(VLOOKUP(IF(E436="","연차",E436),목록!$C$5:$D$14,2,FALSE()),1)&gt;0),"휴일만 포함","OK")))))</f>
        <v/>
      </c>
    </row>
    <row r="437" customFormat="false" ht="15" hidden="false" customHeight="false" outlineLevel="0" collapsed="false">
      <c r="A437" s="34"/>
      <c r="B437" s="34"/>
      <c r="C437" s="33"/>
      <c r="D437" s="35" t="str">
        <f aca="false">IF(C437="","",IFERROR(INDEX('직원 명부'!$C$5:$C$54,MATCH(C437,'직원 명부'!$B$5:$B$54,0)),""))</f>
        <v/>
      </c>
      <c r="E437" s="33"/>
      <c r="F437" s="43" t="str">
        <f aca="false">IF(OR(A437="",C437=""),"",NETWORKDAYS(A437,IF(B437="",A437,B437),목록!$F$5:$F$44)*IFERROR(VLOOKUP(IF(E437="","연차",E437),목록!$C$5:$D$14,2,FALSE()),1))</f>
        <v/>
      </c>
      <c r="G437" s="33"/>
      <c r="H437" s="40" t="str">
        <f aca="false">IF(A437="","",IF(C437="","이름 없음",IF(COUNTIF('직원 명부'!$B$5:$B$54,C437)=0,"명부에 없음",IF(AND(B437&lt;&gt;"",B437&lt;A437),"날짜 확인",IF(AND(F437=0,IFERROR(VLOOKUP(IF(E437="","연차",E437),목록!$C$5:$D$14,2,FALSE()),1)&gt;0),"휴일만 포함","OK")))))</f>
        <v/>
      </c>
    </row>
    <row r="438" customFormat="false" ht="15" hidden="false" customHeight="false" outlineLevel="0" collapsed="false">
      <c r="A438" s="34"/>
      <c r="B438" s="34"/>
      <c r="C438" s="33"/>
      <c r="D438" s="35" t="str">
        <f aca="false">IF(C438="","",IFERROR(INDEX('직원 명부'!$C$5:$C$54,MATCH(C438,'직원 명부'!$B$5:$B$54,0)),""))</f>
        <v/>
      </c>
      <c r="E438" s="33"/>
      <c r="F438" s="43" t="str">
        <f aca="false">IF(OR(A438="",C438=""),"",NETWORKDAYS(A438,IF(B438="",A438,B438),목록!$F$5:$F$44)*IFERROR(VLOOKUP(IF(E438="","연차",E438),목록!$C$5:$D$14,2,FALSE()),1))</f>
        <v/>
      </c>
      <c r="G438" s="33"/>
      <c r="H438" s="40" t="str">
        <f aca="false">IF(A438="","",IF(C438="","이름 없음",IF(COUNTIF('직원 명부'!$B$5:$B$54,C438)=0,"명부에 없음",IF(AND(B438&lt;&gt;"",B438&lt;A438),"날짜 확인",IF(AND(F438=0,IFERROR(VLOOKUP(IF(E438="","연차",E438),목록!$C$5:$D$14,2,FALSE()),1)&gt;0),"휴일만 포함","OK")))))</f>
        <v/>
      </c>
    </row>
    <row r="439" customFormat="false" ht="15" hidden="false" customHeight="false" outlineLevel="0" collapsed="false">
      <c r="A439" s="34"/>
      <c r="B439" s="34"/>
      <c r="C439" s="33"/>
      <c r="D439" s="35" t="str">
        <f aca="false">IF(C439="","",IFERROR(INDEX('직원 명부'!$C$5:$C$54,MATCH(C439,'직원 명부'!$B$5:$B$54,0)),""))</f>
        <v/>
      </c>
      <c r="E439" s="33"/>
      <c r="F439" s="43" t="str">
        <f aca="false">IF(OR(A439="",C439=""),"",NETWORKDAYS(A439,IF(B439="",A439,B439),목록!$F$5:$F$44)*IFERROR(VLOOKUP(IF(E439="","연차",E439),목록!$C$5:$D$14,2,FALSE()),1))</f>
        <v/>
      </c>
      <c r="G439" s="33"/>
      <c r="H439" s="40" t="str">
        <f aca="false">IF(A439="","",IF(C439="","이름 없음",IF(COUNTIF('직원 명부'!$B$5:$B$54,C439)=0,"명부에 없음",IF(AND(B439&lt;&gt;"",B439&lt;A439),"날짜 확인",IF(AND(F439=0,IFERROR(VLOOKUP(IF(E439="","연차",E439),목록!$C$5:$D$14,2,FALSE()),1)&gt;0),"휴일만 포함","OK")))))</f>
        <v/>
      </c>
    </row>
    <row r="440" customFormat="false" ht="15" hidden="false" customHeight="false" outlineLevel="0" collapsed="false">
      <c r="A440" s="34"/>
      <c r="B440" s="34"/>
      <c r="C440" s="33"/>
      <c r="D440" s="35" t="str">
        <f aca="false">IF(C440="","",IFERROR(INDEX('직원 명부'!$C$5:$C$54,MATCH(C440,'직원 명부'!$B$5:$B$54,0)),""))</f>
        <v/>
      </c>
      <c r="E440" s="33"/>
      <c r="F440" s="43" t="str">
        <f aca="false">IF(OR(A440="",C440=""),"",NETWORKDAYS(A440,IF(B440="",A440,B440),목록!$F$5:$F$44)*IFERROR(VLOOKUP(IF(E440="","연차",E440),목록!$C$5:$D$14,2,FALSE()),1))</f>
        <v/>
      </c>
      <c r="G440" s="33"/>
      <c r="H440" s="40" t="str">
        <f aca="false">IF(A440="","",IF(C440="","이름 없음",IF(COUNTIF('직원 명부'!$B$5:$B$54,C440)=0,"명부에 없음",IF(AND(B440&lt;&gt;"",B440&lt;A440),"날짜 확인",IF(AND(F440=0,IFERROR(VLOOKUP(IF(E440="","연차",E440),목록!$C$5:$D$14,2,FALSE()),1)&gt;0),"휴일만 포함","OK")))))</f>
        <v/>
      </c>
    </row>
    <row r="441" customFormat="false" ht="15" hidden="false" customHeight="false" outlineLevel="0" collapsed="false">
      <c r="A441" s="34"/>
      <c r="B441" s="34"/>
      <c r="C441" s="33"/>
      <c r="D441" s="35" t="str">
        <f aca="false">IF(C441="","",IFERROR(INDEX('직원 명부'!$C$5:$C$54,MATCH(C441,'직원 명부'!$B$5:$B$54,0)),""))</f>
        <v/>
      </c>
      <c r="E441" s="33"/>
      <c r="F441" s="43" t="str">
        <f aca="false">IF(OR(A441="",C441=""),"",NETWORKDAYS(A441,IF(B441="",A441,B441),목록!$F$5:$F$44)*IFERROR(VLOOKUP(IF(E441="","연차",E441),목록!$C$5:$D$14,2,FALSE()),1))</f>
        <v/>
      </c>
      <c r="G441" s="33"/>
      <c r="H441" s="40" t="str">
        <f aca="false">IF(A441="","",IF(C441="","이름 없음",IF(COUNTIF('직원 명부'!$B$5:$B$54,C441)=0,"명부에 없음",IF(AND(B441&lt;&gt;"",B441&lt;A441),"날짜 확인",IF(AND(F441=0,IFERROR(VLOOKUP(IF(E441="","연차",E441),목록!$C$5:$D$14,2,FALSE()),1)&gt;0),"휴일만 포함","OK")))))</f>
        <v/>
      </c>
    </row>
    <row r="442" customFormat="false" ht="15" hidden="false" customHeight="false" outlineLevel="0" collapsed="false">
      <c r="A442" s="34"/>
      <c r="B442" s="34"/>
      <c r="C442" s="33"/>
      <c r="D442" s="35" t="str">
        <f aca="false">IF(C442="","",IFERROR(INDEX('직원 명부'!$C$5:$C$54,MATCH(C442,'직원 명부'!$B$5:$B$54,0)),""))</f>
        <v/>
      </c>
      <c r="E442" s="33"/>
      <c r="F442" s="43" t="str">
        <f aca="false">IF(OR(A442="",C442=""),"",NETWORKDAYS(A442,IF(B442="",A442,B442),목록!$F$5:$F$44)*IFERROR(VLOOKUP(IF(E442="","연차",E442),목록!$C$5:$D$14,2,FALSE()),1))</f>
        <v/>
      </c>
      <c r="G442" s="33"/>
      <c r="H442" s="40" t="str">
        <f aca="false">IF(A442="","",IF(C442="","이름 없음",IF(COUNTIF('직원 명부'!$B$5:$B$54,C442)=0,"명부에 없음",IF(AND(B442&lt;&gt;"",B442&lt;A442),"날짜 확인",IF(AND(F442=0,IFERROR(VLOOKUP(IF(E442="","연차",E442),목록!$C$5:$D$14,2,FALSE()),1)&gt;0),"휴일만 포함","OK")))))</f>
        <v/>
      </c>
    </row>
    <row r="443" customFormat="false" ht="15" hidden="false" customHeight="false" outlineLevel="0" collapsed="false">
      <c r="A443" s="34"/>
      <c r="B443" s="34"/>
      <c r="C443" s="33"/>
      <c r="D443" s="35" t="str">
        <f aca="false">IF(C443="","",IFERROR(INDEX('직원 명부'!$C$5:$C$54,MATCH(C443,'직원 명부'!$B$5:$B$54,0)),""))</f>
        <v/>
      </c>
      <c r="E443" s="33"/>
      <c r="F443" s="43" t="str">
        <f aca="false">IF(OR(A443="",C443=""),"",NETWORKDAYS(A443,IF(B443="",A443,B443),목록!$F$5:$F$44)*IFERROR(VLOOKUP(IF(E443="","연차",E443),목록!$C$5:$D$14,2,FALSE()),1))</f>
        <v/>
      </c>
      <c r="G443" s="33"/>
      <c r="H443" s="40" t="str">
        <f aca="false">IF(A443="","",IF(C443="","이름 없음",IF(COUNTIF('직원 명부'!$B$5:$B$54,C443)=0,"명부에 없음",IF(AND(B443&lt;&gt;"",B443&lt;A443),"날짜 확인",IF(AND(F443=0,IFERROR(VLOOKUP(IF(E443="","연차",E443),목록!$C$5:$D$14,2,FALSE()),1)&gt;0),"휴일만 포함","OK")))))</f>
        <v/>
      </c>
    </row>
    <row r="444" customFormat="false" ht="15" hidden="false" customHeight="false" outlineLevel="0" collapsed="false">
      <c r="A444" s="34"/>
      <c r="B444" s="34"/>
      <c r="C444" s="33"/>
      <c r="D444" s="35" t="str">
        <f aca="false">IF(C444="","",IFERROR(INDEX('직원 명부'!$C$5:$C$54,MATCH(C444,'직원 명부'!$B$5:$B$54,0)),""))</f>
        <v/>
      </c>
      <c r="E444" s="33"/>
      <c r="F444" s="43" t="str">
        <f aca="false">IF(OR(A444="",C444=""),"",NETWORKDAYS(A444,IF(B444="",A444,B444),목록!$F$5:$F$44)*IFERROR(VLOOKUP(IF(E444="","연차",E444),목록!$C$5:$D$14,2,FALSE()),1))</f>
        <v/>
      </c>
      <c r="G444" s="33"/>
      <c r="H444" s="40" t="str">
        <f aca="false">IF(A444="","",IF(C444="","이름 없음",IF(COUNTIF('직원 명부'!$B$5:$B$54,C444)=0,"명부에 없음",IF(AND(B444&lt;&gt;"",B444&lt;A444),"날짜 확인",IF(AND(F444=0,IFERROR(VLOOKUP(IF(E444="","연차",E444),목록!$C$5:$D$14,2,FALSE()),1)&gt;0),"휴일만 포함","OK")))))</f>
        <v/>
      </c>
    </row>
    <row r="445" customFormat="false" ht="15" hidden="false" customHeight="false" outlineLevel="0" collapsed="false">
      <c r="A445" s="34"/>
      <c r="B445" s="34"/>
      <c r="C445" s="33"/>
      <c r="D445" s="35" t="str">
        <f aca="false">IF(C445="","",IFERROR(INDEX('직원 명부'!$C$5:$C$54,MATCH(C445,'직원 명부'!$B$5:$B$54,0)),""))</f>
        <v/>
      </c>
      <c r="E445" s="33"/>
      <c r="F445" s="43" t="str">
        <f aca="false">IF(OR(A445="",C445=""),"",NETWORKDAYS(A445,IF(B445="",A445,B445),목록!$F$5:$F$44)*IFERROR(VLOOKUP(IF(E445="","연차",E445),목록!$C$5:$D$14,2,FALSE()),1))</f>
        <v/>
      </c>
      <c r="G445" s="33"/>
      <c r="H445" s="40" t="str">
        <f aca="false">IF(A445="","",IF(C445="","이름 없음",IF(COUNTIF('직원 명부'!$B$5:$B$54,C445)=0,"명부에 없음",IF(AND(B445&lt;&gt;"",B445&lt;A445),"날짜 확인",IF(AND(F445=0,IFERROR(VLOOKUP(IF(E445="","연차",E445),목록!$C$5:$D$14,2,FALSE()),1)&gt;0),"휴일만 포함","OK")))))</f>
        <v/>
      </c>
    </row>
    <row r="446" customFormat="false" ht="15" hidden="false" customHeight="false" outlineLevel="0" collapsed="false">
      <c r="A446" s="34"/>
      <c r="B446" s="34"/>
      <c r="C446" s="33"/>
      <c r="D446" s="35" t="str">
        <f aca="false">IF(C446="","",IFERROR(INDEX('직원 명부'!$C$5:$C$54,MATCH(C446,'직원 명부'!$B$5:$B$54,0)),""))</f>
        <v/>
      </c>
      <c r="E446" s="33"/>
      <c r="F446" s="43" t="str">
        <f aca="false">IF(OR(A446="",C446=""),"",NETWORKDAYS(A446,IF(B446="",A446,B446),목록!$F$5:$F$44)*IFERROR(VLOOKUP(IF(E446="","연차",E446),목록!$C$5:$D$14,2,FALSE()),1))</f>
        <v/>
      </c>
      <c r="G446" s="33"/>
      <c r="H446" s="40" t="str">
        <f aca="false">IF(A446="","",IF(C446="","이름 없음",IF(COUNTIF('직원 명부'!$B$5:$B$54,C446)=0,"명부에 없음",IF(AND(B446&lt;&gt;"",B446&lt;A446),"날짜 확인",IF(AND(F446=0,IFERROR(VLOOKUP(IF(E446="","연차",E446),목록!$C$5:$D$14,2,FALSE()),1)&gt;0),"휴일만 포함","OK")))))</f>
        <v/>
      </c>
    </row>
    <row r="447" customFormat="false" ht="15" hidden="false" customHeight="false" outlineLevel="0" collapsed="false">
      <c r="A447" s="34"/>
      <c r="B447" s="34"/>
      <c r="C447" s="33"/>
      <c r="D447" s="35" t="str">
        <f aca="false">IF(C447="","",IFERROR(INDEX('직원 명부'!$C$5:$C$54,MATCH(C447,'직원 명부'!$B$5:$B$54,0)),""))</f>
        <v/>
      </c>
      <c r="E447" s="33"/>
      <c r="F447" s="43" t="str">
        <f aca="false">IF(OR(A447="",C447=""),"",NETWORKDAYS(A447,IF(B447="",A447,B447),목록!$F$5:$F$44)*IFERROR(VLOOKUP(IF(E447="","연차",E447),목록!$C$5:$D$14,2,FALSE()),1))</f>
        <v/>
      </c>
      <c r="G447" s="33"/>
      <c r="H447" s="40" t="str">
        <f aca="false">IF(A447="","",IF(C447="","이름 없음",IF(COUNTIF('직원 명부'!$B$5:$B$54,C447)=0,"명부에 없음",IF(AND(B447&lt;&gt;"",B447&lt;A447),"날짜 확인",IF(AND(F447=0,IFERROR(VLOOKUP(IF(E447="","연차",E447),목록!$C$5:$D$14,2,FALSE()),1)&gt;0),"휴일만 포함","OK")))))</f>
        <v/>
      </c>
    </row>
    <row r="448" customFormat="false" ht="15" hidden="false" customHeight="false" outlineLevel="0" collapsed="false">
      <c r="A448" s="34"/>
      <c r="B448" s="34"/>
      <c r="C448" s="33"/>
      <c r="D448" s="35" t="str">
        <f aca="false">IF(C448="","",IFERROR(INDEX('직원 명부'!$C$5:$C$54,MATCH(C448,'직원 명부'!$B$5:$B$54,0)),""))</f>
        <v/>
      </c>
      <c r="E448" s="33"/>
      <c r="F448" s="43" t="str">
        <f aca="false">IF(OR(A448="",C448=""),"",NETWORKDAYS(A448,IF(B448="",A448,B448),목록!$F$5:$F$44)*IFERROR(VLOOKUP(IF(E448="","연차",E448),목록!$C$5:$D$14,2,FALSE()),1))</f>
        <v/>
      </c>
      <c r="G448" s="33"/>
      <c r="H448" s="40" t="str">
        <f aca="false">IF(A448="","",IF(C448="","이름 없음",IF(COUNTIF('직원 명부'!$B$5:$B$54,C448)=0,"명부에 없음",IF(AND(B448&lt;&gt;"",B448&lt;A448),"날짜 확인",IF(AND(F448=0,IFERROR(VLOOKUP(IF(E448="","연차",E448),목록!$C$5:$D$14,2,FALSE()),1)&gt;0),"휴일만 포함","OK")))))</f>
        <v/>
      </c>
    </row>
    <row r="449" customFormat="false" ht="15" hidden="false" customHeight="false" outlineLevel="0" collapsed="false">
      <c r="A449" s="34"/>
      <c r="B449" s="34"/>
      <c r="C449" s="33"/>
      <c r="D449" s="35" t="str">
        <f aca="false">IF(C449="","",IFERROR(INDEX('직원 명부'!$C$5:$C$54,MATCH(C449,'직원 명부'!$B$5:$B$54,0)),""))</f>
        <v/>
      </c>
      <c r="E449" s="33"/>
      <c r="F449" s="43" t="str">
        <f aca="false">IF(OR(A449="",C449=""),"",NETWORKDAYS(A449,IF(B449="",A449,B449),목록!$F$5:$F$44)*IFERROR(VLOOKUP(IF(E449="","연차",E449),목록!$C$5:$D$14,2,FALSE()),1))</f>
        <v/>
      </c>
      <c r="G449" s="33"/>
      <c r="H449" s="40" t="str">
        <f aca="false">IF(A449="","",IF(C449="","이름 없음",IF(COUNTIF('직원 명부'!$B$5:$B$54,C449)=0,"명부에 없음",IF(AND(B449&lt;&gt;"",B449&lt;A449),"날짜 확인",IF(AND(F449=0,IFERROR(VLOOKUP(IF(E449="","연차",E449),목록!$C$5:$D$14,2,FALSE()),1)&gt;0),"휴일만 포함","OK")))))</f>
        <v/>
      </c>
    </row>
    <row r="450" customFormat="false" ht="15" hidden="false" customHeight="false" outlineLevel="0" collapsed="false">
      <c r="A450" s="34"/>
      <c r="B450" s="34"/>
      <c r="C450" s="33"/>
      <c r="D450" s="35" t="str">
        <f aca="false">IF(C450="","",IFERROR(INDEX('직원 명부'!$C$5:$C$54,MATCH(C450,'직원 명부'!$B$5:$B$54,0)),""))</f>
        <v/>
      </c>
      <c r="E450" s="33"/>
      <c r="F450" s="43" t="str">
        <f aca="false">IF(OR(A450="",C450=""),"",NETWORKDAYS(A450,IF(B450="",A450,B450),목록!$F$5:$F$44)*IFERROR(VLOOKUP(IF(E450="","연차",E450),목록!$C$5:$D$14,2,FALSE()),1))</f>
        <v/>
      </c>
      <c r="G450" s="33"/>
      <c r="H450" s="40" t="str">
        <f aca="false">IF(A450="","",IF(C450="","이름 없음",IF(COUNTIF('직원 명부'!$B$5:$B$54,C450)=0,"명부에 없음",IF(AND(B450&lt;&gt;"",B450&lt;A450),"날짜 확인",IF(AND(F450=0,IFERROR(VLOOKUP(IF(E450="","연차",E450),목록!$C$5:$D$14,2,FALSE()),1)&gt;0),"휴일만 포함","OK")))))</f>
        <v/>
      </c>
    </row>
    <row r="451" customFormat="false" ht="15" hidden="false" customHeight="false" outlineLevel="0" collapsed="false">
      <c r="A451" s="34"/>
      <c r="B451" s="34"/>
      <c r="C451" s="33"/>
      <c r="D451" s="35" t="str">
        <f aca="false">IF(C451="","",IFERROR(INDEX('직원 명부'!$C$5:$C$54,MATCH(C451,'직원 명부'!$B$5:$B$54,0)),""))</f>
        <v/>
      </c>
      <c r="E451" s="33"/>
      <c r="F451" s="43" t="str">
        <f aca="false">IF(OR(A451="",C451=""),"",NETWORKDAYS(A451,IF(B451="",A451,B451),목록!$F$5:$F$44)*IFERROR(VLOOKUP(IF(E451="","연차",E451),목록!$C$5:$D$14,2,FALSE()),1))</f>
        <v/>
      </c>
      <c r="G451" s="33"/>
      <c r="H451" s="40" t="str">
        <f aca="false">IF(A451="","",IF(C451="","이름 없음",IF(COUNTIF('직원 명부'!$B$5:$B$54,C451)=0,"명부에 없음",IF(AND(B451&lt;&gt;"",B451&lt;A451),"날짜 확인",IF(AND(F451=0,IFERROR(VLOOKUP(IF(E451="","연차",E451),목록!$C$5:$D$14,2,FALSE()),1)&gt;0),"휴일만 포함","OK")))))</f>
        <v/>
      </c>
    </row>
    <row r="452" customFormat="false" ht="15" hidden="false" customHeight="false" outlineLevel="0" collapsed="false">
      <c r="A452" s="34"/>
      <c r="B452" s="34"/>
      <c r="C452" s="33"/>
      <c r="D452" s="35" t="str">
        <f aca="false">IF(C452="","",IFERROR(INDEX('직원 명부'!$C$5:$C$54,MATCH(C452,'직원 명부'!$B$5:$B$54,0)),""))</f>
        <v/>
      </c>
      <c r="E452" s="33"/>
      <c r="F452" s="43" t="str">
        <f aca="false">IF(OR(A452="",C452=""),"",NETWORKDAYS(A452,IF(B452="",A452,B452),목록!$F$5:$F$44)*IFERROR(VLOOKUP(IF(E452="","연차",E452),목록!$C$5:$D$14,2,FALSE()),1))</f>
        <v/>
      </c>
      <c r="G452" s="33"/>
      <c r="H452" s="40" t="str">
        <f aca="false">IF(A452="","",IF(C452="","이름 없음",IF(COUNTIF('직원 명부'!$B$5:$B$54,C452)=0,"명부에 없음",IF(AND(B452&lt;&gt;"",B452&lt;A452),"날짜 확인",IF(AND(F452=0,IFERROR(VLOOKUP(IF(E452="","연차",E452),목록!$C$5:$D$14,2,FALSE()),1)&gt;0),"휴일만 포함","OK")))))</f>
        <v/>
      </c>
    </row>
    <row r="453" customFormat="false" ht="15" hidden="false" customHeight="false" outlineLevel="0" collapsed="false">
      <c r="A453" s="34"/>
      <c r="B453" s="34"/>
      <c r="C453" s="33"/>
      <c r="D453" s="35" t="str">
        <f aca="false">IF(C453="","",IFERROR(INDEX('직원 명부'!$C$5:$C$54,MATCH(C453,'직원 명부'!$B$5:$B$54,0)),""))</f>
        <v/>
      </c>
      <c r="E453" s="33"/>
      <c r="F453" s="43" t="str">
        <f aca="false">IF(OR(A453="",C453=""),"",NETWORKDAYS(A453,IF(B453="",A453,B453),목록!$F$5:$F$44)*IFERROR(VLOOKUP(IF(E453="","연차",E453),목록!$C$5:$D$14,2,FALSE()),1))</f>
        <v/>
      </c>
      <c r="G453" s="33"/>
      <c r="H453" s="40" t="str">
        <f aca="false">IF(A453="","",IF(C453="","이름 없음",IF(COUNTIF('직원 명부'!$B$5:$B$54,C453)=0,"명부에 없음",IF(AND(B453&lt;&gt;"",B453&lt;A453),"날짜 확인",IF(AND(F453=0,IFERROR(VLOOKUP(IF(E453="","연차",E453),목록!$C$5:$D$14,2,FALSE()),1)&gt;0),"휴일만 포함","OK")))))</f>
        <v/>
      </c>
    </row>
    <row r="454" customFormat="false" ht="15" hidden="false" customHeight="false" outlineLevel="0" collapsed="false">
      <c r="A454" s="34"/>
      <c r="B454" s="34"/>
      <c r="C454" s="33"/>
      <c r="D454" s="35" t="str">
        <f aca="false">IF(C454="","",IFERROR(INDEX('직원 명부'!$C$5:$C$54,MATCH(C454,'직원 명부'!$B$5:$B$54,0)),""))</f>
        <v/>
      </c>
      <c r="E454" s="33"/>
      <c r="F454" s="43" t="str">
        <f aca="false">IF(OR(A454="",C454=""),"",NETWORKDAYS(A454,IF(B454="",A454,B454),목록!$F$5:$F$44)*IFERROR(VLOOKUP(IF(E454="","연차",E454),목록!$C$5:$D$14,2,FALSE()),1))</f>
        <v/>
      </c>
      <c r="G454" s="33"/>
      <c r="H454" s="40" t="str">
        <f aca="false">IF(A454="","",IF(C454="","이름 없음",IF(COUNTIF('직원 명부'!$B$5:$B$54,C454)=0,"명부에 없음",IF(AND(B454&lt;&gt;"",B454&lt;A454),"날짜 확인",IF(AND(F454=0,IFERROR(VLOOKUP(IF(E454="","연차",E454),목록!$C$5:$D$14,2,FALSE()),1)&gt;0),"휴일만 포함","OK")))))</f>
        <v/>
      </c>
    </row>
    <row r="455" customFormat="false" ht="15" hidden="false" customHeight="false" outlineLevel="0" collapsed="false">
      <c r="A455" s="34"/>
      <c r="B455" s="34"/>
      <c r="C455" s="33"/>
      <c r="D455" s="35" t="str">
        <f aca="false">IF(C455="","",IFERROR(INDEX('직원 명부'!$C$5:$C$54,MATCH(C455,'직원 명부'!$B$5:$B$54,0)),""))</f>
        <v/>
      </c>
      <c r="E455" s="33"/>
      <c r="F455" s="43" t="str">
        <f aca="false">IF(OR(A455="",C455=""),"",NETWORKDAYS(A455,IF(B455="",A455,B455),목록!$F$5:$F$44)*IFERROR(VLOOKUP(IF(E455="","연차",E455),목록!$C$5:$D$14,2,FALSE()),1))</f>
        <v/>
      </c>
      <c r="G455" s="33"/>
      <c r="H455" s="40" t="str">
        <f aca="false">IF(A455="","",IF(C455="","이름 없음",IF(COUNTIF('직원 명부'!$B$5:$B$54,C455)=0,"명부에 없음",IF(AND(B455&lt;&gt;"",B455&lt;A455),"날짜 확인",IF(AND(F455=0,IFERROR(VLOOKUP(IF(E455="","연차",E455),목록!$C$5:$D$14,2,FALSE()),1)&gt;0),"휴일만 포함","OK")))))</f>
        <v/>
      </c>
    </row>
    <row r="456" customFormat="false" ht="15" hidden="false" customHeight="false" outlineLevel="0" collapsed="false">
      <c r="A456" s="34"/>
      <c r="B456" s="34"/>
      <c r="C456" s="33"/>
      <c r="D456" s="35" t="str">
        <f aca="false">IF(C456="","",IFERROR(INDEX('직원 명부'!$C$5:$C$54,MATCH(C456,'직원 명부'!$B$5:$B$54,0)),""))</f>
        <v/>
      </c>
      <c r="E456" s="33"/>
      <c r="F456" s="43" t="str">
        <f aca="false">IF(OR(A456="",C456=""),"",NETWORKDAYS(A456,IF(B456="",A456,B456),목록!$F$5:$F$44)*IFERROR(VLOOKUP(IF(E456="","연차",E456),목록!$C$5:$D$14,2,FALSE()),1))</f>
        <v/>
      </c>
      <c r="G456" s="33"/>
      <c r="H456" s="40" t="str">
        <f aca="false">IF(A456="","",IF(C456="","이름 없음",IF(COUNTIF('직원 명부'!$B$5:$B$54,C456)=0,"명부에 없음",IF(AND(B456&lt;&gt;"",B456&lt;A456),"날짜 확인",IF(AND(F456=0,IFERROR(VLOOKUP(IF(E456="","연차",E456),목록!$C$5:$D$14,2,FALSE()),1)&gt;0),"휴일만 포함","OK")))))</f>
        <v/>
      </c>
    </row>
    <row r="457" customFormat="false" ht="15" hidden="false" customHeight="false" outlineLevel="0" collapsed="false">
      <c r="A457" s="34"/>
      <c r="B457" s="34"/>
      <c r="C457" s="33"/>
      <c r="D457" s="35" t="str">
        <f aca="false">IF(C457="","",IFERROR(INDEX('직원 명부'!$C$5:$C$54,MATCH(C457,'직원 명부'!$B$5:$B$54,0)),""))</f>
        <v/>
      </c>
      <c r="E457" s="33"/>
      <c r="F457" s="43" t="str">
        <f aca="false">IF(OR(A457="",C457=""),"",NETWORKDAYS(A457,IF(B457="",A457,B457),목록!$F$5:$F$44)*IFERROR(VLOOKUP(IF(E457="","연차",E457),목록!$C$5:$D$14,2,FALSE()),1))</f>
        <v/>
      </c>
      <c r="G457" s="33"/>
      <c r="H457" s="40" t="str">
        <f aca="false">IF(A457="","",IF(C457="","이름 없음",IF(COUNTIF('직원 명부'!$B$5:$B$54,C457)=0,"명부에 없음",IF(AND(B457&lt;&gt;"",B457&lt;A457),"날짜 확인",IF(AND(F457=0,IFERROR(VLOOKUP(IF(E457="","연차",E457),목록!$C$5:$D$14,2,FALSE()),1)&gt;0),"휴일만 포함","OK")))))</f>
        <v/>
      </c>
    </row>
    <row r="458" customFormat="false" ht="15" hidden="false" customHeight="false" outlineLevel="0" collapsed="false">
      <c r="A458" s="34"/>
      <c r="B458" s="34"/>
      <c r="C458" s="33"/>
      <c r="D458" s="35" t="str">
        <f aca="false">IF(C458="","",IFERROR(INDEX('직원 명부'!$C$5:$C$54,MATCH(C458,'직원 명부'!$B$5:$B$54,0)),""))</f>
        <v/>
      </c>
      <c r="E458" s="33"/>
      <c r="F458" s="43" t="str">
        <f aca="false">IF(OR(A458="",C458=""),"",NETWORKDAYS(A458,IF(B458="",A458,B458),목록!$F$5:$F$44)*IFERROR(VLOOKUP(IF(E458="","연차",E458),목록!$C$5:$D$14,2,FALSE()),1))</f>
        <v/>
      </c>
      <c r="G458" s="33"/>
      <c r="H458" s="40" t="str">
        <f aca="false">IF(A458="","",IF(C458="","이름 없음",IF(COUNTIF('직원 명부'!$B$5:$B$54,C458)=0,"명부에 없음",IF(AND(B458&lt;&gt;"",B458&lt;A458),"날짜 확인",IF(AND(F458=0,IFERROR(VLOOKUP(IF(E458="","연차",E458),목록!$C$5:$D$14,2,FALSE()),1)&gt;0),"휴일만 포함","OK")))))</f>
        <v/>
      </c>
    </row>
    <row r="459" customFormat="false" ht="15" hidden="false" customHeight="false" outlineLevel="0" collapsed="false">
      <c r="A459" s="34"/>
      <c r="B459" s="34"/>
      <c r="C459" s="33"/>
      <c r="D459" s="35" t="str">
        <f aca="false">IF(C459="","",IFERROR(INDEX('직원 명부'!$C$5:$C$54,MATCH(C459,'직원 명부'!$B$5:$B$54,0)),""))</f>
        <v/>
      </c>
      <c r="E459" s="33"/>
      <c r="F459" s="43" t="str">
        <f aca="false">IF(OR(A459="",C459=""),"",NETWORKDAYS(A459,IF(B459="",A459,B459),목록!$F$5:$F$44)*IFERROR(VLOOKUP(IF(E459="","연차",E459),목록!$C$5:$D$14,2,FALSE()),1))</f>
        <v/>
      </c>
      <c r="G459" s="33"/>
      <c r="H459" s="40" t="str">
        <f aca="false">IF(A459="","",IF(C459="","이름 없음",IF(COUNTIF('직원 명부'!$B$5:$B$54,C459)=0,"명부에 없음",IF(AND(B459&lt;&gt;"",B459&lt;A459),"날짜 확인",IF(AND(F459=0,IFERROR(VLOOKUP(IF(E459="","연차",E459),목록!$C$5:$D$14,2,FALSE()),1)&gt;0),"휴일만 포함","OK")))))</f>
        <v/>
      </c>
    </row>
    <row r="460" customFormat="false" ht="15" hidden="false" customHeight="false" outlineLevel="0" collapsed="false">
      <c r="A460" s="34"/>
      <c r="B460" s="34"/>
      <c r="C460" s="33"/>
      <c r="D460" s="35" t="str">
        <f aca="false">IF(C460="","",IFERROR(INDEX('직원 명부'!$C$5:$C$54,MATCH(C460,'직원 명부'!$B$5:$B$54,0)),""))</f>
        <v/>
      </c>
      <c r="E460" s="33"/>
      <c r="F460" s="43" t="str">
        <f aca="false">IF(OR(A460="",C460=""),"",NETWORKDAYS(A460,IF(B460="",A460,B460),목록!$F$5:$F$44)*IFERROR(VLOOKUP(IF(E460="","연차",E460),목록!$C$5:$D$14,2,FALSE()),1))</f>
        <v/>
      </c>
      <c r="G460" s="33"/>
      <c r="H460" s="40" t="str">
        <f aca="false">IF(A460="","",IF(C460="","이름 없음",IF(COUNTIF('직원 명부'!$B$5:$B$54,C460)=0,"명부에 없음",IF(AND(B460&lt;&gt;"",B460&lt;A460),"날짜 확인",IF(AND(F460=0,IFERROR(VLOOKUP(IF(E460="","연차",E460),목록!$C$5:$D$14,2,FALSE()),1)&gt;0),"휴일만 포함","OK")))))</f>
        <v/>
      </c>
    </row>
    <row r="461" customFormat="false" ht="15" hidden="false" customHeight="false" outlineLevel="0" collapsed="false">
      <c r="A461" s="34"/>
      <c r="B461" s="34"/>
      <c r="C461" s="33"/>
      <c r="D461" s="35" t="str">
        <f aca="false">IF(C461="","",IFERROR(INDEX('직원 명부'!$C$5:$C$54,MATCH(C461,'직원 명부'!$B$5:$B$54,0)),""))</f>
        <v/>
      </c>
      <c r="E461" s="33"/>
      <c r="F461" s="43" t="str">
        <f aca="false">IF(OR(A461="",C461=""),"",NETWORKDAYS(A461,IF(B461="",A461,B461),목록!$F$5:$F$44)*IFERROR(VLOOKUP(IF(E461="","연차",E461),목록!$C$5:$D$14,2,FALSE()),1))</f>
        <v/>
      </c>
      <c r="G461" s="33"/>
      <c r="H461" s="40" t="str">
        <f aca="false">IF(A461="","",IF(C461="","이름 없음",IF(COUNTIF('직원 명부'!$B$5:$B$54,C461)=0,"명부에 없음",IF(AND(B461&lt;&gt;"",B461&lt;A461),"날짜 확인",IF(AND(F461=0,IFERROR(VLOOKUP(IF(E461="","연차",E461),목록!$C$5:$D$14,2,FALSE()),1)&gt;0),"휴일만 포함","OK")))))</f>
        <v/>
      </c>
    </row>
    <row r="462" customFormat="false" ht="15" hidden="false" customHeight="false" outlineLevel="0" collapsed="false">
      <c r="A462" s="34"/>
      <c r="B462" s="34"/>
      <c r="C462" s="33"/>
      <c r="D462" s="35" t="str">
        <f aca="false">IF(C462="","",IFERROR(INDEX('직원 명부'!$C$5:$C$54,MATCH(C462,'직원 명부'!$B$5:$B$54,0)),""))</f>
        <v/>
      </c>
      <c r="E462" s="33"/>
      <c r="F462" s="43" t="str">
        <f aca="false">IF(OR(A462="",C462=""),"",NETWORKDAYS(A462,IF(B462="",A462,B462),목록!$F$5:$F$44)*IFERROR(VLOOKUP(IF(E462="","연차",E462),목록!$C$5:$D$14,2,FALSE()),1))</f>
        <v/>
      </c>
      <c r="G462" s="33"/>
      <c r="H462" s="40" t="str">
        <f aca="false">IF(A462="","",IF(C462="","이름 없음",IF(COUNTIF('직원 명부'!$B$5:$B$54,C462)=0,"명부에 없음",IF(AND(B462&lt;&gt;"",B462&lt;A462),"날짜 확인",IF(AND(F462=0,IFERROR(VLOOKUP(IF(E462="","연차",E462),목록!$C$5:$D$14,2,FALSE()),1)&gt;0),"휴일만 포함","OK")))))</f>
        <v/>
      </c>
    </row>
    <row r="463" customFormat="false" ht="15" hidden="false" customHeight="false" outlineLevel="0" collapsed="false">
      <c r="A463" s="34"/>
      <c r="B463" s="34"/>
      <c r="C463" s="33"/>
      <c r="D463" s="35" t="str">
        <f aca="false">IF(C463="","",IFERROR(INDEX('직원 명부'!$C$5:$C$54,MATCH(C463,'직원 명부'!$B$5:$B$54,0)),""))</f>
        <v/>
      </c>
      <c r="E463" s="33"/>
      <c r="F463" s="43" t="str">
        <f aca="false">IF(OR(A463="",C463=""),"",NETWORKDAYS(A463,IF(B463="",A463,B463),목록!$F$5:$F$44)*IFERROR(VLOOKUP(IF(E463="","연차",E463),목록!$C$5:$D$14,2,FALSE()),1))</f>
        <v/>
      </c>
      <c r="G463" s="33"/>
      <c r="H463" s="40" t="str">
        <f aca="false">IF(A463="","",IF(C463="","이름 없음",IF(COUNTIF('직원 명부'!$B$5:$B$54,C463)=0,"명부에 없음",IF(AND(B463&lt;&gt;"",B463&lt;A463),"날짜 확인",IF(AND(F463=0,IFERROR(VLOOKUP(IF(E463="","연차",E463),목록!$C$5:$D$14,2,FALSE()),1)&gt;0),"휴일만 포함","OK")))))</f>
        <v/>
      </c>
    </row>
    <row r="464" customFormat="false" ht="15" hidden="false" customHeight="false" outlineLevel="0" collapsed="false">
      <c r="A464" s="34"/>
      <c r="B464" s="34"/>
      <c r="C464" s="33"/>
      <c r="D464" s="35" t="str">
        <f aca="false">IF(C464="","",IFERROR(INDEX('직원 명부'!$C$5:$C$54,MATCH(C464,'직원 명부'!$B$5:$B$54,0)),""))</f>
        <v/>
      </c>
      <c r="E464" s="33"/>
      <c r="F464" s="43" t="str">
        <f aca="false">IF(OR(A464="",C464=""),"",NETWORKDAYS(A464,IF(B464="",A464,B464),목록!$F$5:$F$44)*IFERROR(VLOOKUP(IF(E464="","연차",E464),목록!$C$5:$D$14,2,FALSE()),1))</f>
        <v/>
      </c>
      <c r="G464" s="33"/>
      <c r="H464" s="40" t="str">
        <f aca="false">IF(A464="","",IF(C464="","이름 없음",IF(COUNTIF('직원 명부'!$B$5:$B$54,C464)=0,"명부에 없음",IF(AND(B464&lt;&gt;"",B464&lt;A464),"날짜 확인",IF(AND(F464=0,IFERROR(VLOOKUP(IF(E464="","연차",E464),목록!$C$5:$D$14,2,FALSE()),1)&gt;0),"휴일만 포함","OK")))))</f>
        <v/>
      </c>
    </row>
    <row r="465" customFormat="false" ht="15" hidden="false" customHeight="false" outlineLevel="0" collapsed="false">
      <c r="A465" s="34"/>
      <c r="B465" s="34"/>
      <c r="C465" s="33"/>
      <c r="D465" s="35" t="str">
        <f aca="false">IF(C465="","",IFERROR(INDEX('직원 명부'!$C$5:$C$54,MATCH(C465,'직원 명부'!$B$5:$B$54,0)),""))</f>
        <v/>
      </c>
      <c r="E465" s="33"/>
      <c r="F465" s="43" t="str">
        <f aca="false">IF(OR(A465="",C465=""),"",NETWORKDAYS(A465,IF(B465="",A465,B465),목록!$F$5:$F$44)*IFERROR(VLOOKUP(IF(E465="","연차",E465),목록!$C$5:$D$14,2,FALSE()),1))</f>
        <v/>
      </c>
      <c r="G465" s="33"/>
      <c r="H465" s="40" t="str">
        <f aca="false">IF(A465="","",IF(C465="","이름 없음",IF(COUNTIF('직원 명부'!$B$5:$B$54,C465)=0,"명부에 없음",IF(AND(B465&lt;&gt;"",B465&lt;A465),"날짜 확인",IF(AND(F465=0,IFERROR(VLOOKUP(IF(E465="","연차",E465),목록!$C$5:$D$14,2,FALSE()),1)&gt;0),"휴일만 포함","OK")))))</f>
        <v/>
      </c>
    </row>
    <row r="466" customFormat="false" ht="15" hidden="false" customHeight="false" outlineLevel="0" collapsed="false">
      <c r="A466" s="34"/>
      <c r="B466" s="34"/>
      <c r="C466" s="33"/>
      <c r="D466" s="35" t="str">
        <f aca="false">IF(C466="","",IFERROR(INDEX('직원 명부'!$C$5:$C$54,MATCH(C466,'직원 명부'!$B$5:$B$54,0)),""))</f>
        <v/>
      </c>
      <c r="E466" s="33"/>
      <c r="F466" s="43" t="str">
        <f aca="false">IF(OR(A466="",C466=""),"",NETWORKDAYS(A466,IF(B466="",A466,B466),목록!$F$5:$F$44)*IFERROR(VLOOKUP(IF(E466="","연차",E466),목록!$C$5:$D$14,2,FALSE()),1))</f>
        <v/>
      </c>
      <c r="G466" s="33"/>
      <c r="H466" s="40" t="str">
        <f aca="false">IF(A466="","",IF(C466="","이름 없음",IF(COUNTIF('직원 명부'!$B$5:$B$54,C466)=0,"명부에 없음",IF(AND(B466&lt;&gt;"",B466&lt;A466),"날짜 확인",IF(AND(F466=0,IFERROR(VLOOKUP(IF(E466="","연차",E466),목록!$C$5:$D$14,2,FALSE()),1)&gt;0),"휴일만 포함","OK")))))</f>
        <v/>
      </c>
    </row>
    <row r="467" customFormat="false" ht="15" hidden="false" customHeight="false" outlineLevel="0" collapsed="false">
      <c r="A467" s="34"/>
      <c r="B467" s="34"/>
      <c r="C467" s="33"/>
      <c r="D467" s="35" t="str">
        <f aca="false">IF(C467="","",IFERROR(INDEX('직원 명부'!$C$5:$C$54,MATCH(C467,'직원 명부'!$B$5:$B$54,0)),""))</f>
        <v/>
      </c>
      <c r="E467" s="33"/>
      <c r="F467" s="43" t="str">
        <f aca="false">IF(OR(A467="",C467=""),"",NETWORKDAYS(A467,IF(B467="",A467,B467),목록!$F$5:$F$44)*IFERROR(VLOOKUP(IF(E467="","연차",E467),목록!$C$5:$D$14,2,FALSE()),1))</f>
        <v/>
      </c>
      <c r="G467" s="33"/>
      <c r="H467" s="40" t="str">
        <f aca="false">IF(A467="","",IF(C467="","이름 없음",IF(COUNTIF('직원 명부'!$B$5:$B$54,C467)=0,"명부에 없음",IF(AND(B467&lt;&gt;"",B467&lt;A467),"날짜 확인",IF(AND(F467=0,IFERROR(VLOOKUP(IF(E467="","연차",E467),목록!$C$5:$D$14,2,FALSE()),1)&gt;0),"휴일만 포함","OK")))))</f>
        <v/>
      </c>
    </row>
    <row r="468" customFormat="false" ht="15" hidden="false" customHeight="false" outlineLevel="0" collapsed="false">
      <c r="A468" s="34"/>
      <c r="B468" s="34"/>
      <c r="C468" s="33"/>
      <c r="D468" s="35" t="str">
        <f aca="false">IF(C468="","",IFERROR(INDEX('직원 명부'!$C$5:$C$54,MATCH(C468,'직원 명부'!$B$5:$B$54,0)),""))</f>
        <v/>
      </c>
      <c r="E468" s="33"/>
      <c r="F468" s="43" t="str">
        <f aca="false">IF(OR(A468="",C468=""),"",NETWORKDAYS(A468,IF(B468="",A468,B468),목록!$F$5:$F$44)*IFERROR(VLOOKUP(IF(E468="","연차",E468),목록!$C$5:$D$14,2,FALSE()),1))</f>
        <v/>
      </c>
      <c r="G468" s="33"/>
      <c r="H468" s="40" t="str">
        <f aca="false">IF(A468="","",IF(C468="","이름 없음",IF(COUNTIF('직원 명부'!$B$5:$B$54,C468)=0,"명부에 없음",IF(AND(B468&lt;&gt;"",B468&lt;A468),"날짜 확인",IF(AND(F468=0,IFERROR(VLOOKUP(IF(E468="","연차",E468),목록!$C$5:$D$14,2,FALSE()),1)&gt;0),"휴일만 포함","OK")))))</f>
        <v/>
      </c>
    </row>
    <row r="469" customFormat="false" ht="15" hidden="false" customHeight="false" outlineLevel="0" collapsed="false">
      <c r="A469" s="34"/>
      <c r="B469" s="34"/>
      <c r="C469" s="33"/>
      <c r="D469" s="35" t="str">
        <f aca="false">IF(C469="","",IFERROR(INDEX('직원 명부'!$C$5:$C$54,MATCH(C469,'직원 명부'!$B$5:$B$54,0)),""))</f>
        <v/>
      </c>
      <c r="E469" s="33"/>
      <c r="F469" s="43" t="str">
        <f aca="false">IF(OR(A469="",C469=""),"",NETWORKDAYS(A469,IF(B469="",A469,B469),목록!$F$5:$F$44)*IFERROR(VLOOKUP(IF(E469="","연차",E469),목록!$C$5:$D$14,2,FALSE()),1))</f>
        <v/>
      </c>
      <c r="G469" s="33"/>
      <c r="H469" s="40" t="str">
        <f aca="false">IF(A469="","",IF(C469="","이름 없음",IF(COUNTIF('직원 명부'!$B$5:$B$54,C469)=0,"명부에 없음",IF(AND(B469&lt;&gt;"",B469&lt;A469),"날짜 확인",IF(AND(F469=0,IFERROR(VLOOKUP(IF(E469="","연차",E469),목록!$C$5:$D$14,2,FALSE()),1)&gt;0),"휴일만 포함","OK")))))</f>
        <v/>
      </c>
    </row>
    <row r="470" customFormat="false" ht="15" hidden="false" customHeight="false" outlineLevel="0" collapsed="false">
      <c r="A470" s="34"/>
      <c r="B470" s="34"/>
      <c r="C470" s="33"/>
      <c r="D470" s="35" t="str">
        <f aca="false">IF(C470="","",IFERROR(INDEX('직원 명부'!$C$5:$C$54,MATCH(C470,'직원 명부'!$B$5:$B$54,0)),""))</f>
        <v/>
      </c>
      <c r="E470" s="33"/>
      <c r="F470" s="43" t="str">
        <f aca="false">IF(OR(A470="",C470=""),"",NETWORKDAYS(A470,IF(B470="",A470,B470),목록!$F$5:$F$44)*IFERROR(VLOOKUP(IF(E470="","연차",E470),목록!$C$5:$D$14,2,FALSE()),1))</f>
        <v/>
      </c>
      <c r="G470" s="33"/>
      <c r="H470" s="40" t="str">
        <f aca="false">IF(A470="","",IF(C470="","이름 없음",IF(COUNTIF('직원 명부'!$B$5:$B$54,C470)=0,"명부에 없음",IF(AND(B470&lt;&gt;"",B470&lt;A470),"날짜 확인",IF(AND(F470=0,IFERROR(VLOOKUP(IF(E470="","연차",E470),목록!$C$5:$D$14,2,FALSE()),1)&gt;0),"휴일만 포함","OK")))))</f>
        <v/>
      </c>
    </row>
    <row r="471" customFormat="false" ht="15" hidden="false" customHeight="false" outlineLevel="0" collapsed="false">
      <c r="A471" s="34"/>
      <c r="B471" s="34"/>
      <c r="C471" s="33"/>
      <c r="D471" s="35" t="str">
        <f aca="false">IF(C471="","",IFERROR(INDEX('직원 명부'!$C$5:$C$54,MATCH(C471,'직원 명부'!$B$5:$B$54,0)),""))</f>
        <v/>
      </c>
      <c r="E471" s="33"/>
      <c r="F471" s="43" t="str">
        <f aca="false">IF(OR(A471="",C471=""),"",NETWORKDAYS(A471,IF(B471="",A471,B471),목록!$F$5:$F$44)*IFERROR(VLOOKUP(IF(E471="","연차",E471),목록!$C$5:$D$14,2,FALSE()),1))</f>
        <v/>
      </c>
      <c r="G471" s="33"/>
      <c r="H471" s="40" t="str">
        <f aca="false">IF(A471="","",IF(C471="","이름 없음",IF(COUNTIF('직원 명부'!$B$5:$B$54,C471)=0,"명부에 없음",IF(AND(B471&lt;&gt;"",B471&lt;A471),"날짜 확인",IF(AND(F471=0,IFERROR(VLOOKUP(IF(E471="","연차",E471),목록!$C$5:$D$14,2,FALSE()),1)&gt;0),"휴일만 포함","OK")))))</f>
        <v/>
      </c>
    </row>
    <row r="472" customFormat="false" ht="15" hidden="false" customHeight="false" outlineLevel="0" collapsed="false">
      <c r="A472" s="34"/>
      <c r="B472" s="34"/>
      <c r="C472" s="33"/>
      <c r="D472" s="35" t="str">
        <f aca="false">IF(C472="","",IFERROR(INDEX('직원 명부'!$C$5:$C$54,MATCH(C472,'직원 명부'!$B$5:$B$54,0)),""))</f>
        <v/>
      </c>
      <c r="E472" s="33"/>
      <c r="F472" s="43" t="str">
        <f aca="false">IF(OR(A472="",C472=""),"",NETWORKDAYS(A472,IF(B472="",A472,B472),목록!$F$5:$F$44)*IFERROR(VLOOKUP(IF(E472="","연차",E472),목록!$C$5:$D$14,2,FALSE()),1))</f>
        <v/>
      </c>
      <c r="G472" s="33"/>
      <c r="H472" s="40" t="str">
        <f aca="false">IF(A472="","",IF(C472="","이름 없음",IF(COUNTIF('직원 명부'!$B$5:$B$54,C472)=0,"명부에 없음",IF(AND(B472&lt;&gt;"",B472&lt;A472),"날짜 확인",IF(AND(F472=0,IFERROR(VLOOKUP(IF(E472="","연차",E472),목록!$C$5:$D$14,2,FALSE()),1)&gt;0),"휴일만 포함","OK")))))</f>
        <v/>
      </c>
    </row>
    <row r="473" customFormat="false" ht="15" hidden="false" customHeight="false" outlineLevel="0" collapsed="false">
      <c r="A473" s="34"/>
      <c r="B473" s="34"/>
      <c r="C473" s="33"/>
      <c r="D473" s="35" t="str">
        <f aca="false">IF(C473="","",IFERROR(INDEX('직원 명부'!$C$5:$C$54,MATCH(C473,'직원 명부'!$B$5:$B$54,0)),""))</f>
        <v/>
      </c>
      <c r="E473" s="33"/>
      <c r="F473" s="43" t="str">
        <f aca="false">IF(OR(A473="",C473=""),"",NETWORKDAYS(A473,IF(B473="",A473,B473),목록!$F$5:$F$44)*IFERROR(VLOOKUP(IF(E473="","연차",E473),목록!$C$5:$D$14,2,FALSE()),1))</f>
        <v/>
      </c>
      <c r="G473" s="33"/>
      <c r="H473" s="40" t="str">
        <f aca="false">IF(A473="","",IF(C473="","이름 없음",IF(COUNTIF('직원 명부'!$B$5:$B$54,C473)=0,"명부에 없음",IF(AND(B473&lt;&gt;"",B473&lt;A473),"날짜 확인",IF(AND(F473=0,IFERROR(VLOOKUP(IF(E473="","연차",E473),목록!$C$5:$D$14,2,FALSE()),1)&gt;0),"휴일만 포함","OK")))))</f>
        <v/>
      </c>
    </row>
    <row r="474" customFormat="false" ht="15" hidden="false" customHeight="false" outlineLevel="0" collapsed="false">
      <c r="A474" s="34"/>
      <c r="B474" s="34"/>
      <c r="C474" s="33"/>
      <c r="D474" s="35" t="str">
        <f aca="false">IF(C474="","",IFERROR(INDEX('직원 명부'!$C$5:$C$54,MATCH(C474,'직원 명부'!$B$5:$B$54,0)),""))</f>
        <v/>
      </c>
      <c r="E474" s="33"/>
      <c r="F474" s="43" t="str">
        <f aca="false">IF(OR(A474="",C474=""),"",NETWORKDAYS(A474,IF(B474="",A474,B474),목록!$F$5:$F$44)*IFERROR(VLOOKUP(IF(E474="","연차",E474),목록!$C$5:$D$14,2,FALSE()),1))</f>
        <v/>
      </c>
      <c r="G474" s="33"/>
      <c r="H474" s="40" t="str">
        <f aca="false">IF(A474="","",IF(C474="","이름 없음",IF(COUNTIF('직원 명부'!$B$5:$B$54,C474)=0,"명부에 없음",IF(AND(B474&lt;&gt;"",B474&lt;A474),"날짜 확인",IF(AND(F474=0,IFERROR(VLOOKUP(IF(E474="","연차",E474),목록!$C$5:$D$14,2,FALSE()),1)&gt;0),"휴일만 포함","OK")))))</f>
        <v/>
      </c>
    </row>
    <row r="475" customFormat="false" ht="15" hidden="false" customHeight="false" outlineLevel="0" collapsed="false">
      <c r="A475" s="34"/>
      <c r="B475" s="34"/>
      <c r="C475" s="33"/>
      <c r="D475" s="35" t="str">
        <f aca="false">IF(C475="","",IFERROR(INDEX('직원 명부'!$C$5:$C$54,MATCH(C475,'직원 명부'!$B$5:$B$54,0)),""))</f>
        <v/>
      </c>
      <c r="E475" s="33"/>
      <c r="F475" s="43" t="str">
        <f aca="false">IF(OR(A475="",C475=""),"",NETWORKDAYS(A475,IF(B475="",A475,B475),목록!$F$5:$F$44)*IFERROR(VLOOKUP(IF(E475="","연차",E475),목록!$C$5:$D$14,2,FALSE()),1))</f>
        <v/>
      </c>
      <c r="G475" s="33"/>
      <c r="H475" s="40" t="str">
        <f aca="false">IF(A475="","",IF(C475="","이름 없음",IF(COUNTIF('직원 명부'!$B$5:$B$54,C475)=0,"명부에 없음",IF(AND(B475&lt;&gt;"",B475&lt;A475),"날짜 확인",IF(AND(F475=0,IFERROR(VLOOKUP(IF(E475="","연차",E475),목록!$C$5:$D$14,2,FALSE()),1)&gt;0),"휴일만 포함","OK")))))</f>
        <v/>
      </c>
    </row>
    <row r="476" customFormat="false" ht="15" hidden="false" customHeight="false" outlineLevel="0" collapsed="false">
      <c r="A476" s="34"/>
      <c r="B476" s="34"/>
      <c r="C476" s="33"/>
      <c r="D476" s="35" t="str">
        <f aca="false">IF(C476="","",IFERROR(INDEX('직원 명부'!$C$5:$C$54,MATCH(C476,'직원 명부'!$B$5:$B$54,0)),""))</f>
        <v/>
      </c>
      <c r="E476" s="33"/>
      <c r="F476" s="43" t="str">
        <f aca="false">IF(OR(A476="",C476=""),"",NETWORKDAYS(A476,IF(B476="",A476,B476),목록!$F$5:$F$44)*IFERROR(VLOOKUP(IF(E476="","연차",E476),목록!$C$5:$D$14,2,FALSE()),1))</f>
        <v/>
      </c>
      <c r="G476" s="33"/>
      <c r="H476" s="40" t="str">
        <f aca="false">IF(A476="","",IF(C476="","이름 없음",IF(COUNTIF('직원 명부'!$B$5:$B$54,C476)=0,"명부에 없음",IF(AND(B476&lt;&gt;"",B476&lt;A476),"날짜 확인",IF(AND(F476=0,IFERROR(VLOOKUP(IF(E476="","연차",E476),목록!$C$5:$D$14,2,FALSE()),1)&gt;0),"휴일만 포함","OK")))))</f>
        <v/>
      </c>
    </row>
    <row r="477" customFormat="false" ht="15" hidden="false" customHeight="false" outlineLevel="0" collapsed="false">
      <c r="A477" s="34"/>
      <c r="B477" s="34"/>
      <c r="C477" s="33"/>
      <c r="D477" s="35" t="str">
        <f aca="false">IF(C477="","",IFERROR(INDEX('직원 명부'!$C$5:$C$54,MATCH(C477,'직원 명부'!$B$5:$B$54,0)),""))</f>
        <v/>
      </c>
      <c r="E477" s="33"/>
      <c r="F477" s="43" t="str">
        <f aca="false">IF(OR(A477="",C477=""),"",NETWORKDAYS(A477,IF(B477="",A477,B477),목록!$F$5:$F$44)*IFERROR(VLOOKUP(IF(E477="","연차",E477),목록!$C$5:$D$14,2,FALSE()),1))</f>
        <v/>
      </c>
      <c r="G477" s="33"/>
      <c r="H477" s="40" t="str">
        <f aca="false">IF(A477="","",IF(C477="","이름 없음",IF(COUNTIF('직원 명부'!$B$5:$B$54,C477)=0,"명부에 없음",IF(AND(B477&lt;&gt;"",B477&lt;A477),"날짜 확인",IF(AND(F477=0,IFERROR(VLOOKUP(IF(E477="","연차",E477),목록!$C$5:$D$14,2,FALSE()),1)&gt;0),"휴일만 포함","OK")))))</f>
        <v/>
      </c>
    </row>
    <row r="478" customFormat="false" ht="15" hidden="false" customHeight="false" outlineLevel="0" collapsed="false">
      <c r="A478" s="34"/>
      <c r="B478" s="34"/>
      <c r="C478" s="33"/>
      <c r="D478" s="35" t="str">
        <f aca="false">IF(C478="","",IFERROR(INDEX('직원 명부'!$C$5:$C$54,MATCH(C478,'직원 명부'!$B$5:$B$54,0)),""))</f>
        <v/>
      </c>
      <c r="E478" s="33"/>
      <c r="F478" s="43" t="str">
        <f aca="false">IF(OR(A478="",C478=""),"",NETWORKDAYS(A478,IF(B478="",A478,B478),목록!$F$5:$F$44)*IFERROR(VLOOKUP(IF(E478="","연차",E478),목록!$C$5:$D$14,2,FALSE()),1))</f>
        <v/>
      </c>
      <c r="G478" s="33"/>
      <c r="H478" s="40" t="str">
        <f aca="false">IF(A478="","",IF(C478="","이름 없음",IF(COUNTIF('직원 명부'!$B$5:$B$54,C478)=0,"명부에 없음",IF(AND(B478&lt;&gt;"",B478&lt;A478),"날짜 확인",IF(AND(F478=0,IFERROR(VLOOKUP(IF(E478="","연차",E478),목록!$C$5:$D$14,2,FALSE()),1)&gt;0),"휴일만 포함","OK")))))</f>
        <v/>
      </c>
    </row>
    <row r="479" customFormat="false" ht="15" hidden="false" customHeight="false" outlineLevel="0" collapsed="false">
      <c r="A479" s="34"/>
      <c r="B479" s="34"/>
      <c r="C479" s="33"/>
      <c r="D479" s="35" t="str">
        <f aca="false">IF(C479="","",IFERROR(INDEX('직원 명부'!$C$5:$C$54,MATCH(C479,'직원 명부'!$B$5:$B$54,0)),""))</f>
        <v/>
      </c>
      <c r="E479" s="33"/>
      <c r="F479" s="43" t="str">
        <f aca="false">IF(OR(A479="",C479=""),"",NETWORKDAYS(A479,IF(B479="",A479,B479),목록!$F$5:$F$44)*IFERROR(VLOOKUP(IF(E479="","연차",E479),목록!$C$5:$D$14,2,FALSE()),1))</f>
        <v/>
      </c>
      <c r="G479" s="33"/>
      <c r="H479" s="40" t="str">
        <f aca="false">IF(A479="","",IF(C479="","이름 없음",IF(COUNTIF('직원 명부'!$B$5:$B$54,C479)=0,"명부에 없음",IF(AND(B479&lt;&gt;"",B479&lt;A479),"날짜 확인",IF(AND(F479=0,IFERROR(VLOOKUP(IF(E479="","연차",E479),목록!$C$5:$D$14,2,FALSE()),1)&gt;0),"휴일만 포함","OK")))))</f>
        <v/>
      </c>
    </row>
    <row r="480" customFormat="false" ht="15" hidden="false" customHeight="false" outlineLevel="0" collapsed="false">
      <c r="A480" s="34"/>
      <c r="B480" s="34"/>
      <c r="C480" s="33"/>
      <c r="D480" s="35" t="str">
        <f aca="false">IF(C480="","",IFERROR(INDEX('직원 명부'!$C$5:$C$54,MATCH(C480,'직원 명부'!$B$5:$B$54,0)),""))</f>
        <v/>
      </c>
      <c r="E480" s="33"/>
      <c r="F480" s="43" t="str">
        <f aca="false">IF(OR(A480="",C480=""),"",NETWORKDAYS(A480,IF(B480="",A480,B480),목록!$F$5:$F$44)*IFERROR(VLOOKUP(IF(E480="","연차",E480),목록!$C$5:$D$14,2,FALSE()),1))</f>
        <v/>
      </c>
      <c r="G480" s="33"/>
      <c r="H480" s="40" t="str">
        <f aca="false">IF(A480="","",IF(C480="","이름 없음",IF(COUNTIF('직원 명부'!$B$5:$B$54,C480)=0,"명부에 없음",IF(AND(B480&lt;&gt;"",B480&lt;A480),"날짜 확인",IF(AND(F480=0,IFERROR(VLOOKUP(IF(E480="","연차",E480),목록!$C$5:$D$14,2,FALSE()),1)&gt;0),"휴일만 포함","OK")))))</f>
        <v/>
      </c>
    </row>
    <row r="481" customFormat="false" ht="15" hidden="false" customHeight="false" outlineLevel="0" collapsed="false">
      <c r="A481" s="34"/>
      <c r="B481" s="34"/>
      <c r="C481" s="33"/>
      <c r="D481" s="35" t="str">
        <f aca="false">IF(C481="","",IFERROR(INDEX('직원 명부'!$C$5:$C$54,MATCH(C481,'직원 명부'!$B$5:$B$54,0)),""))</f>
        <v/>
      </c>
      <c r="E481" s="33"/>
      <c r="F481" s="43" t="str">
        <f aca="false">IF(OR(A481="",C481=""),"",NETWORKDAYS(A481,IF(B481="",A481,B481),목록!$F$5:$F$44)*IFERROR(VLOOKUP(IF(E481="","연차",E481),목록!$C$5:$D$14,2,FALSE()),1))</f>
        <v/>
      </c>
      <c r="G481" s="33"/>
      <c r="H481" s="40" t="str">
        <f aca="false">IF(A481="","",IF(C481="","이름 없음",IF(COUNTIF('직원 명부'!$B$5:$B$54,C481)=0,"명부에 없음",IF(AND(B481&lt;&gt;"",B481&lt;A481),"날짜 확인",IF(AND(F481=0,IFERROR(VLOOKUP(IF(E481="","연차",E481),목록!$C$5:$D$14,2,FALSE()),1)&gt;0),"휴일만 포함","OK")))))</f>
        <v/>
      </c>
    </row>
    <row r="482" customFormat="false" ht="15" hidden="false" customHeight="false" outlineLevel="0" collapsed="false">
      <c r="A482" s="34"/>
      <c r="B482" s="34"/>
      <c r="C482" s="33"/>
      <c r="D482" s="35" t="str">
        <f aca="false">IF(C482="","",IFERROR(INDEX('직원 명부'!$C$5:$C$54,MATCH(C482,'직원 명부'!$B$5:$B$54,0)),""))</f>
        <v/>
      </c>
      <c r="E482" s="33"/>
      <c r="F482" s="43" t="str">
        <f aca="false">IF(OR(A482="",C482=""),"",NETWORKDAYS(A482,IF(B482="",A482,B482),목록!$F$5:$F$44)*IFERROR(VLOOKUP(IF(E482="","연차",E482),목록!$C$5:$D$14,2,FALSE()),1))</f>
        <v/>
      </c>
      <c r="G482" s="33"/>
      <c r="H482" s="40" t="str">
        <f aca="false">IF(A482="","",IF(C482="","이름 없음",IF(COUNTIF('직원 명부'!$B$5:$B$54,C482)=0,"명부에 없음",IF(AND(B482&lt;&gt;"",B482&lt;A482),"날짜 확인",IF(AND(F482=0,IFERROR(VLOOKUP(IF(E482="","연차",E482),목록!$C$5:$D$14,2,FALSE()),1)&gt;0),"휴일만 포함","OK")))))</f>
        <v/>
      </c>
    </row>
    <row r="483" customFormat="false" ht="15" hidden="false" customHeight="false" outlineLevel="0" collapsed="false">
      <c r="A483" s="34"/>
      <c r="B483" s="34"/>
      <c r="C483" s="33"/>
      <c r="D483" s="35" t="str">
        <f aca="false">IF(C483="","",IFERROR(INDEX('직원 명부'!$C$5:$C$54,MATCH(C483,'직원 명부'!$B$5:$B$54,0)),""))</f>
        <v/>
      </c>
      <c r="E483" s="33"/>
      <c r="F483" s="43" t="str">
        <f aca="false">IF(OR(A483="",C483=""),"",NETWORKDAYS(A483,IF(B483="",A483,B483),목록!$F$5:$F$44)*IFERROR(VLOOKUP(IF(E483="","연차",E483),목록!$C$5:$D$14,2,FALSE()),1))</f>
        <v/>
      </c>
      <c r="G483" s="33"/>
      <c r="H483" s="40" t="str">
        <f aca="false">IF(A483="","",IF(C483="","이름 없음",IF(COUNTIF('직원 명부'!$B$5:$B$54,C483)=0,"명부에 없음",IF(AND(B483&lt;&gt;"",B483&lt;A483),"날짜 확인",IF(AND(F483=0,IFERROR(VLOOKUP(IF(E483="","연차",E483),목록!$C$5:$D$14,2,FALSE()),1)&gt;0),"휴일만 포함","OK")))))</f>
        <v/>
      </c>
    </row>
    <row r="484" customFormat="false" ht="15" hidden="false" customHeight="false" outlineLevel="0" collapsed="false">
      <c r="A484" s="34"/>
      <c r="B484" s="34"/>
      <c r="C484" s="33"/>
      <c r="D484" s="35" t="str">
        <f aca="false">IF(C484="","",IFERROR(INDEX('직원 명부'!$C$5:$C$54,MATCH(C484,'직원 명부'!$B$5:$B$54,0)),""))</f>
        <v/>
      </c>
      <c r="E484" s="33"/>
      <c r="F484" s="43" t="str">
        <f aca="false">IF(OR(A484="",C484=""),"",NETWORKDAYS(A484,IF(B484="",A484,B484),목록!$F$5:$F$44)*IFERROR(VLOOKUP(IF(E484="","연차",E484),목록!$C$5:$D$14,2,FALSE()),1))</f>
        <v/>
      </c>
      <c r="G484" s="33"/>
      <c r="H484" s="40" t="str">
        <f aca="false">IF(A484="","",IF(C484="","이름 없음",IF(COUNTIF('직원 명부'!$B$5:$B$54,C484)=0,"명부에 없음",IF(AND(B484&lt;&gt;"",B484&lt;A484),"날짜 확인",IF(AND(F484=0,IFERROR(VLOOKUP(IF(E484="","연차",E484),목록!$C$5:$D$14,2,FALSE()),1)&gt;0),"휴일만 포함","OK")))))</f>
        <v/>
      </c>
    </row>
    <row r="485" customFormat="false" ht="15" hidden="false" customHeight="false" outlineLevel="0" collapsed="false">
      <c r="A485" s="34"/>
      <c r="B485" s="34"/>
      <c r="C485" s="33"/>
      <c r="D485" s="35" t="str">
        <f aca="false">IF(C485="","",IFERROR(INDEX('직원 명부'!$C$5:$C$54,MATCH(C485,'직원 명부'!$B$5:$B$54,0)),""))</f>
        <v/>
      </c>
      <c r="E485" s="33"/>
      <c r="F485" s="43" t="str">
        <f aca="false">IF(OR(A485="",C485=""),"",NETWORKDAYS(A485,IF(B485="",A485,B485),목록!$F$5:$F$44)*IFERROR(VLOOKUP(IF(E485="","연차",E485),목록!$C$5:$D$14,2,FALSE()),1))</f>
        <v/>
      </c>
      <c r="G485" s="33"/>
      <c r="H485" s="40" t="str">
        <f aca="false">IF(A485="","",IF(C485="","이름 없음",IF(COUNTIF('직원 명부'!$B$5:$B$54,C485)=0,"명부에 없음",IF(AND(B485&lt;&gt;"",B485&lt;A485),"날짜 확인",IF(AND(F485=0,IFERROR(VLOOKUP(IF(E485="","연차",E485),목록!$C$5:$D$14,2,FALSE()),1)&gt;0),"휴일만 포함","OK")))))</f>
        <v/>
      </c>
    </row>
    <row r="486" customFormat="false" ht="15" hidden="false" customHeight="false" outlineLevel="0" collapsed="false">
      <c r="A486" s="34"/>
      <c r="B486" s="34"/>
      <c r="C486" s="33"/>
      <c r="D486" s="35" t="str">
        <f aca="false">IF(C486="","",IFERROR(INDEX('직원 명부'!$C$5:$C$54,MATCH(C486,'직원 명부'!$B$5:$B$54,0)),""))</f>
        <v/>
      </c>
      <c r="E486" s="33"/>
      <c r="F486" s="43" t="str">
        <f aca="false">IF(OR(A486="",C486=""),"",NETWORKDAYS(A486,IF(B486="",A486,B486),목록!$F$5:$F$44)*IFERROR(VLOOKUP(IF(E486="","연차",E486),목록!$C$5:$D$14,2,FALSE()),1))</f>
        <v/>
      </c>
      <c r="G486" s="33"/>
      <c r="H486" s="40" t="str">
        <f aca="false">IF(A486="","",IF(C486="","이름 없음",IF(COUNTIF('직원 명부'!$B$5:$B$54,C486)=0,"명부에 없음",IF(AND(B486&lt;&gt;"",B486&lt;A486),"날짜 확인",IF(AND(F486=0,IFERROR(VLOOKUP(IF(E486="","연차",E486),목록!$C$5:$D$14,2,FALSE()),1)&gt;0),"휴일만 포함","OK")))))</f>
        <v/>
      </c>
    </row>
    <row r="487" customFormat="false" ht="15" hidden="false" customHeight="false" outlineLevel="0" collapsed="false">
      <c r="A487" s="34"/>
      <c r="B487" s="34"/>
      <c r="C487" s="33"/>
      <c r="D487" s="35" t="str">
        <f aca="false">IF(C487="","",IFERROR(INDEX('직원 명부'!$C$5:$C$54,MATCH(C487,'직원 명부'!$B$5:$B$54,0)),""))</f>
        <v/>
      </c>
      <c r="E487" s="33"/>
      <c r="F487" s="43" t="str">
        <f aca="false">IF(OR(A487="",C487=""),"",NETWORKDAYS(A487,IF(B487="",A487,B487),목록!$F$5:$F$44)*IFERROR(VLOOKUP(IF(E487="","연차",E487),목록!$C$5:$D$14,2,FALSE()),1))</f>
        <v/>
      </c>
      <c r="G487" s="33"/>
      <c r="H487" s="40" t="str">
        <f aca="false">IF(A487="","",IF(C487="","이름 없음",IF(COUNTIF('직원 명부'!$B$5:$B$54,C487)=0,"명부에 없음",IF(AND(B487&lt;&gt;"",B487&lt;A487),"날짜 확인",IF(AND(F487=0,IFERROR(VLOOKUP(IF(E487="","연차",E487),목록!$C$5:$D$14,2,FALSE()),1)&gt;0),"휴일만 포함","OK")))))</f>
        <v/>
      </c>
    </row>
    <row r="488" customFormat="false" ht="15" hidden="false" customHeight="false" outlineLevel="0" collapsed="false">
      <c r="A488" s="34"/>
      <c r="B488" s="34"/>
      <c r="C488" s="33"/>
      <c r="D488" s="35" t="str">
        <f aca="false">IF(C488="","",IFERROR(INDEX('직원 명부'!$C$5:$C$54,MATCH(C488,'직원 명부'!$B$5:$B$54,0)),""))</f>
        <v/>
      </c>
      <c r="E488" s="33"/>
      <c r="F488" s="43" t="str">
        <f aca="false">IF(OR(A488="",C488=""),"",NETWORKDAYS(A488,IF(B488="",A488,B488),목록!$F$5:$F$44)*IFERROR(VLOOKUP(IF(E488="","연차",E488),목록!$C$5:$D$14,2,FALSE()),1))</f>
        <v/>
      </c>
      <c r="G488" s="33"/>
      <c r="H488" s="40" t="str">
        <f aca="false">IF(A488="","",IF(C488="","이름 없음",IF(COUNTIF('직원 명부'!$B$5:$B$54,C488)=0,"명부에 없음",IF(AND(B488&lt;&gt;"",B488&lt;A488),"날짜 확인",IF(AND(F488=0,IFERROR(VLOOKUP(IF(E488="","연차",E488),목록!$C$5:$D$14,2,FALSE()),1)&gt;0),"휴일만 포함","OK")))))</f>
        <v/>
      </c>
    </row>
    <row r="489" customFormat="false" ht="15" hidden="false" customHeight="false" outlineLevel="0" collapsed="false">
      <c r="A489" s="34"/>
      <c r="B489" s="34"/>
      <c r="C489" s="33"/>
      <c r="D489" s="35" t="str">
        <f aca="false">IF(C489="","",IFERROR(INDEX('직원 명부'!$C$5:$C$54,MATCH(C489,'직원 명부'!$B$5:$B$54,0)),""))</f>
        <v/>
      </c>
      <c r="E489" s="33"/>
      <c r="F489" s="43" t="str">
        <f aca="false">IF(OR(A489="",C489=""),"",NETWORKDAYS(A489,IF(B489="",A489,B489),목록!$F$5:$F$44)*IFERROR(VLOOKUP(IF(E489="","연차",E489),목록!$C$5:$D$14,2,FALSE()),1))</f>
        <v/>
      </c>
      <c r="G489" s="33"/>
      <c r="H489" s="40" t="str">
        <f aca="false">IF(A489="","",IF(C489="","이름 없음",IF(COUNTIF('직원 명부'!$B$5:$B$54,C489)=0,"명부에 없음",IF(AND(B489&lt;&gt;"",B489&lt;A489),"날짜 확인",IF(AND(F489=0,IFERROR(VLOOKUP(IF(E489="","연차",E489),목록!$C$5:$D$14,2,FALSE()),1)&gt;0),"휴일만 포함","OK")))))</f>
        <v/>
      </c>
    </row>
    <row r="490" customFormat="false" ht="15" hidden="false" customHeight="false" outlineLevel="0" collapsed="false">
      <c r="A490" s="34"/>
      <c r="B490" s="34"/>
      <c r="C490" s="33"/>
      <c r="D490" s="35" t="str">
        <f aca="false">IF(C490="","",IFERROR(INDEX('직원 명부'!$C$5:$C$54,MATCH(C490,'직원 명부'!$B$5:$B$54,0)),""))</f>
        <v/>
      </c>
      <c r="E490" s="33"/>
      <c r="F490" s="43" t="str">
        <f aca="false">IF(OR(A490="",C490=""),"",NETWORKDAYS(A490,IF(B490="",A490,B490),목록!$F$5:$F$44)*IFERROR(VLOOKUP(IF(E490="","연차",E490),목록!$C$5:$D$14,2,FALSE()),1))</f>
        <v/>
      </c>
      <c r="G490" s="33"/>
      <c r="H490" s="40" t="str">
        <f aca="false">IF(A490="","",IF(C490="","이름 없음",IF(COUNTIF('직원 명부'!$B$5:$B$54,C490)=0,"명부에 없음",IF(AND(B490&lt;&gt;"",B490&lt;A490),"날짜 확인",IF(AND(F490=0,IFERROR(VLOOKUP(IF(E490="","연차",E490),목록!$C$5:$D$14,2,FALSE()),1)&gt;0),"휴일만 포함","OK")))))</f>
        <v/>
      </c>
    </row>
    <row r="491" customFormat="false" ht="15" hidden="false" customHeight="false" outlineLevel="0" collapsed="false">
      <c r="A491" s="34"/>
      <c r="B491" s="34"/>
      <c r="C491" s="33"/>
      <c r="D491" s="35" t="str">
        <f aca="false">IF(C491="","",IFERROR(INDEX('직원 명부'!$C$5:$C$54,MATCH(C491,'직원 명부'!$B$5:$B$54,0)),""))</f>
        <v/>
      </c>
      <c r="E491" s="33"/>
      <c r="F491" s="43" t="str">
        <f aca="false">IF(OR(A491="",C491=""),"",NETWORKDAYS(A491,IF(B491="",A491,B491),목록!$F$5:$F$44)*IFERROR(VLOOKUP(IF(E491="","연차",E491),목록!$C$5:$D$14,2,FALSE()),1))</f>
        <v/>
      </c>
      <c r="G491" s="33"/>
      <c r="H491" s="40" t="str">
        <f aca="false">IF(A491="","",IF(C491="","이름 없음",IF(COUNTIF('직원 명부'!$B$5:$B$54,C491)=0,"명부에 없음",IF(AND(B491&lt;&gt;"",B491&lt;A491),"날짜 확인",IF(AND(F491=0,IFERROR(VLOOKUP(IF(E491="","연차",E491),목록!$C$5:$D$14,2,FALSE()),1)&gt;0),"휴일만 포함","OK")))))</f>
        <v/>
      </c>
    </row>
    <row r="492" customFormat="false" ht="15" hidden="false" customHeight="false" outlineLevel="0" collapsed="false">
      <c r="A492" s="34"/>
      <c r="B492" s="34"/>
      <c r="C492" s="33"/>
      <c r="D492" s="35" t="str">
        <f aca="false">IF(C492="","",IFERROR(INDEX('직원 명부'!$C$5:$C$54,MATCH(C492,'직원 명부'!$B$5:$B$54,0)),""))</f>
        <v/>
      </c>
      <c r="E492" s="33"/>
      <c r="F492" s="43" t="str">
        <f aca="false">IF(OR(A492="",C492=""),"",NETWORKDAYS(A492,IF(B492="",A492,B492),목록!$F$5:$F$44)*IFERROR(VLOOKUP(IF(E492="","연차",E492),목록!$C$5:$D$14,2,FALSE()),1))</f>
        <v/>
      </c>
      <c r="G492" s="33"/>
      <c r="H492" s="40" t="str">
        <f aca="false">IF(A492="","",IF(C492="","이름 없음",IF(COUNTIF('직원 명부'!$B$5:$B$54,C492)=0,"명부에 없음",IF(AND(B492&lt;&gt;"",B492&lt;A492),"날짜 확인",IF(AND(F492=0,IFERROR(VLOOKUP(IF(E492="","연차",E492),목록!$C$5:$D$14,2,FALSE()),1)&gt;0),"휴일만 포함","OK")))))</f>
        <v/>
      </c>
    </row>
    <row r="493" customFormat="false" ht="15" hidden="false" customHeight="false" outlineLevel="0" collapsed="false">
      <c r="A493" s="34"/>
      <c r="B493" s="34"/>
      <c r="C493" s="33"/>
      <c r="D493" s="35" t="str">
        <f aca="false">IF(C493="","",IFERROR(INDEX('직원 명부'!$C$5:$C$54,MATCH(C493,'직원 명부'!$B$5:$B$54,0)),""))</f>
        <v/>
      </c>
      <c r="E493" s="33"/>
      <c r="F493" s="43" t="str">
        <f aca="false">IF(OR(A493="",C493=""),"",NETWORKDAYS(A493,IF(B493="",A493,B493),목록!$F$5:$F$44)*IFERROR(VLOOKUP(IF(E493="","연차",E493),목록!$C$5:$D$14,2,FALSE()),1))</f>
        <v/>
      </c>
      <c r="G493" s="33"/>
      <c r="H493" s="40" t="str">
        <f aca="false">IF(A493="","",IF(C493="","이름 없음",IF(COUNTIF('직원 명부'!$B$5:$B$54,C493)=0,"명부에 없음",IF(AND(B493&lt;&gt;"",B493&lt;A493),"날짜 확인",IF(AND(F493=0,IFERROR(VLOOKUP(IF(E493="","연차",E493),목록!$C$5:$D$14,2,FALSE()),1)&gt;0),"휴일만 포함","OK")))))</f>
        <v/>
      </c>
    </row>
    <row r="494" customFormat="false" ht="15" hidden="false" customHeight="false" outlineLevel="0" collapsed="false">
      <c r="A494" s="34"/>
      <c r="B494" s="34"/>
      <c r="C494" s="33"/>
      <c r="D494" s="35" t="str">
        <f aca="false">IF(C494="","",IFERROR(INDEX('직원 명부'!$C$5:$C$54,MATCH(C494,'직원 명부'!$B$5:$B$54,0)),""))</f>
        <v/>
      </c>
      <c r="E494" s="33"/>
      <c r="F494" s="43" t="str">
        <f aca="false">IF(OR(A494="",C494=""),"",NETWORKDAYS(A494,IF(B494="",A494,B494),목록!$F$5:$F$44)*IFERROR(VLOOKUP(IF(E494="","연차",E494),목록!$C$5:$D$14,2,FALSE()),1))</f>
        <v/>
      </c>
      <c r="G494" s="33"/>
      <c r="H494" s="40" t="str">
        <f aca="false">IF(A494="","",IF(C494="","이름 없음",IF(COUNTIF('직원 명부'!$B$5:$B$54,C494)=0,"명부에 없음",IF(AND(B494&lt;&gt;"",B494&lt;A494),"날짜 확인",IF(AND(F494=0,IFERROR(VLOOKUP(IF(E494="","연차",E494),목록!$C$5:$D$14,2,FALSE()),1)&gt;0),"휴일만 포함","OK")))))</f>
        <v/>
      </c>
    </row>
    <row r="495" customFormat="false" ht="15" hidden="false" customHeight="false" outlineLevel="0" collapsed="false">
      <c r="A495" s="34"/>
      <c r="B495" s="34"/>
      <c r="C495" s="33"/>
      <c r="D495" s="35" t="str">
        <f aca="false">IF(C495="","",IFERROR(INDEX('직원 명부'!$C$5:$C$54,MATCH(C495,'직원 명부'!$B$5:$B$54,0)),""))</f>
        <v/>
      </c>
      <c r="E495" s="33"/>
      <c r="F495" s="43" t="str">
        <f aca="false">IF(OR(A495="",C495=""),"",NETWORKDAYS(A495,IF(B495="",A495,B495),목록!$F$5:$F$44)*IFERROR(VLOOKUP(IF(E495="","연차",E495),목록!$C$5:$D$14,2,FALSE()),1))</f>
        <v/>
      </c>
      <c r="G495" s="33"/>
      <c r="H495" s="40" t="str">
        <f aca="false">IF(A495="","",IF(C495="","이름 없음",IF(COUNTIF('직원 명부'!$B$5:$B$54,C495)=0,"명부에 없음",IF(AND(B495&lt;&gt;"",B495&lt;A495),"날짜 확인",IF(AND(F495=0,IFERROR(VLOOKUP(IF(E495="","연차",E495),목록!$C$5:$D$14,2,FALSE()),1)&gt;0),"휴일만 포함","OK")))))</f>
        <v/>
      </c>
    </row>
    <row r="496" customFormat="false" ht="15" hidden="false" customHeight="false" outlineLevel="0" collapsed="false">
      <c r="A496" s="34"/>
      <c r="B496" s="34"/>
      <c r="C496" s="33"/>
      <c r="D496" s="35" t="str">
        <f aca="false">IF(C496="","",IFERROR(INDEX('직원 명부'!$C$5:$C$54,MATCH(C496,'직원 명부'!$B$5:$B$54,0)),""))</f>
        <v/>
      </c>
      <c r="E496" s="33"/>
      <c r="F496" s="43" t="str">
        <f aca="false">IF(OR(A496="",C496=""),"",NETWORKDAYS(A496,IF(B496="",A496,B496),목록!$F$5:$F$44)*IFERROR(VLOOKUP(IF(E496="","연차",E496),목록!$C$5:$D$14,2,FALSE()),1))</f>
        <v/>
      </c>
      <c r="G496" s="33"/>
      <c r="H496" s="40" t="str">
        <f aca="false">IF(A496="","",IF(C496="","이름 없음",IF(COUNTIF('직원 명부'!$B$5:$B$54,C496)=0,"명부에 없음",IF(AND(B496&lt;&gt;"",B496&lt;A496),"날짜 확인",IF(AND(F496=0,IFERROR(VLOOKUP(IF(E496="","연차",E496),목록!$C$5:$D$14,2,FALSE()),1)&gt;0),"휴일만 포함","OK")))))</f>
        <v/>
      </c>
    </row>
    <row r="497" customFormat="false" ht="15" hidden="false" customHeight="false" outlineLevel="0" collapsed="false">
      <c r="A497" s="34"/>
      <c r="B497" s="34"/>
      <c r="C497" s="33"/>
      <c r="D497" s="35" t="str">
        <f aca="false">IF(C497="","",IFERROR(INDEX('직원 명부'!$C$5:$C$54,MATCH(C497,'직원 명부'!$B$5:$B$54,0)),""))</f>
        <v/>
      </c>
      <c r="E497" s="33"/>
      <c r="F497" s="43" t="str">
        <f aca="false">IF(OR(A497="",C497=""),"",NETWORKDAYS(A497,IF(B497="",A497,B497),목록!$F$5:$F$44)*IFERROR(VLOOKUP(IF(E497="","연차",E497),목록!$C$5:$D$14,2,FALSE()),1))</f>
        <v/>
      </c>
      <c r="G497" s="33"/>
      <c r="H497" s="40" t="str">
        <f aca="false">IF(A497="","",IF(C497="","이름 없음",IF(COUNTIF('직원 명부'!$B$5:$B$54,C497)=0,"명부에 없음",IF(AND(B497&lt;&gt;"",B497&lt;A497),"날짜 확인",IF(AND(F497=0,IFERROR(VLOOKUP(IF(E497="","연차",E497),목록!$C$5:$D$14,2,FALSE()),1)&gt;0),"휴일만 포함","OK")))))</f>
        <v/>
      </c>
    </row>
    <row r="498" customFormat="false" ht="15" hidden="false" customHeight="false" outlineLevel="0" collapsed="false">
      <c r="A498" s="34"/>
      <c r="B498" s="34"/>
      <c r="C498" s="33"/>
      <c r="D498" s="35" t="str">
        <f aca="false">IF(C498="","",IFERROR(INDEX('직원 명부'!$C$5:$C$54,MATCH(C498,'직원 명부'!$B$5:$B$54,0)),""))</f>
        <v/>
      </c>
      <c r="E498" s="33"/>
      <c r="F498" s="43" t="str">
        <f aca="false">IF(OR(A498="",C498=""),"",NETWORKDAYS(A498,IF(B498="",A498,B498),목록!$F$5:$F$44)*IFERROR(VLOOKUP(IF(E498="","연차",E498),목록!$C$5:$D$14,2,FALSE()),1))</f>
        <v/>
      </c>
      <c r="G498" s="33"/>
      <c r="H498" s="40" t="str">
        <f aca="false">IF(A498="","",IF(C498="","이름 없음",IF(COUNTIF('직원 명부'!$B$5:$B$54,C498)=0,"명부에 없음",IF(AND(B498&lt;&gt;"",B498&lt;A498),"날짜 확인",IF(AND(F498=0,IFERROR(VLOOKUP(IF(E498="","연차",E498),목록!$C$5:$D$14,2,FALSE()),1)&gt;0),"휴일만 포함","OK")))))</f>
        <v/>
      </c>
    </row>
    <row r="499" customFormat="false" ht="15" hidden="false" customHeight="false" outlineLevel="0" collapsed="false">
      <c r="A499" s="34"/>
      <c r="B499" s="34"/>
      <c r="C499" s="33"/>
      <c r="D499" s="35" t="str">
        <f aca="false">IF(C499="","",IFERROR(INDEX('직원 명부'!$C$5:$C$54,MATCH(C499,'직원 명부'!$B$5:$B$54,0)),""))</f>
        <v/>
      </c>
      <c r="E499" s="33"/>
      <c r="F499" s="43" t="str">
        <f aca="false">IF(OR(A499="",C499=""),"",NETWORKDAYS(A499,IF(B499="",A499,B499),목록!$F$5:$F$44)*IFERROR(VLOOKUP(IF(E499="","연차",E499),목록!$C$5:$D$14,2,FALSE()),1))</f>
        <v/>
      </c>
      <c r="G499" s="33"/>
      <c r="H499" s="40" t="str">
        <f aca="false">IF(A499="","",IF(C499="","이름 없음",IF(COUNTIF('직원 명부'!$B$5:$B$54,C499)=0,"명부에 없음",IF(AND(B499&lt;&gt;"",B499&lt;A499),"날짜 확인",IF(AND(F499=0,IFERROR(VLOOKUP(IF(E499="","연차",E499),목록!$C$5:$D$14,2,FALSE()),1)&gt;0),"휴일만 포함","OK")))))</f>
        <v/>
      </c>
    </row>
    <row r="500" customFormat="false" ht="15" hidden="false" customHeight="false" outlineLevel="0" collapsed="false">
      <c r="A500" s="34"/>
      <c r="B500" s="34"/>
      <c r="C500" s="33"/>
      <c r="D500" s="35" t="str">
        <f aca="false">IF(C500="","",IFERROR(INDEX('직원 명부'!$C$5:$C$54,MATCH(C500,'직원 명부'!$B$5:$B$54,0)),""))</f>
        <v/>
      </c>
      <c r="E500" s="33"/>
      <c r="F500" s="43" t="str">
        <f aca="false">IF(OR(A500="",C500=""),"",NETWORKDAYS(A500,IF(B500="",A500,B500),목록!$F$5:$F$44)*IFERROR(VLOOKUP(IF(E500="","연차",E500),목록!$C$5:$D$14,2,FALSE()),1))</f>
        <v/>
      </c>
      <c r="G500" s="33"/>
      <c r="H500" s="40" t="str">
        <f aca="false">IF(A500="","",IF(C500="","이름 없음",IF(COUNTIF('직원 명부'!$B$5:$B$54,C500)=0,"명부에 없음",IF(AND(B500&lt;&gt;"",B500&lt;A500),"날짜 확인",IF(AND(F500=0,IFERROR(VLOOKUP(IF(E500="","연차",E500),목록!$C$5:$D$14,2,FALSE()),1)&gt;0),"휴일만 포함","OK")))))</f>
        <v/>
      </c>
    </row>
    <row r="501" customFormat="false" ht="15" hidden="false" customHeight="false" outlineLevel="0" collapsed="false">
      <c r="A501" s="34"/>
      <c r="B501" s="34"/>
      <c r="C501" s="33"/>
      <c r="D501" s="35" t="str">
        <f aca="false">IF(C501="","",IFERROR(INDEX('직원 명부'!$C$5:$C$54,MATCH(C501,'직원 명부'!$B$5:$B$54,0)),""))</f>
        <v/>
      </c>
      <c r="E501" s="33"/>
      <c r="F501" s="43" t="str">
        <f aca="false">IF(OR(A501="",C501=""),"",NETWORKDAYS(A501,IF(B501="",A501,B501),목록!$F$5:$F$44)*IFERROR(VLOOKUP(IF(E501="","연차",E501),목록!$C$5:$D$14,2,FALSE()),1))</f>
        <v/>
      </c>
      <c r="G501" s="33"/>
      <c r="H501" s="40" t="str">
        <f aca="false">IF(A501="","",IF(C501="","이름 없음",IF(COUNTIF('직원 명부'!$B$5:$B$54,C501)=0,"명부에 없음",IF(AND(B501&lt;&gt;"",B501&lt;A501),"날짜 확인",IF(AND(F501=0,IFERROR(VLOOKUP(IF(E501="","연차",E501),목록!$C$5:$D$14,2,FALSE()),1)&gt;0),"휴일만 포함","OK")))))</f>
        <v/>
      </c>
    </row>
    <row r="502" customFormat="false" ht="15" hidden="false" customHeight="false" outlineLevel="0" collapsed="false">
      <c r="A502" s="34"/>
      <c r="B502" s="34"/>
      <c r="C502" s="33"/>
      <c r="D502" s="35" t="str">
        <f aca="false">IF(C502="","",IFERROR(INDEX('직원 명부'!$C$5:$C$54,MATCH(C502,'직원 명부'!$B$5:$B$54,0)),""))</f>
        <v/>
      </c>
      <c r="E502" s="33"/>
      <c r="F502" s="43" t="str">
        <f aca="false">IF(OR(A502="",C502=""),"",NETWORKDAYS(A502,IF(B502="",A502,B502),목록!$F$5:$F$44)*IFERROR(VLOOKUP(IF(E502="","연차",E502),목록!$C$5:$D$14,2,FALSE()),1))</f>
        <v/>
      </c>
      <c r="G502" s="33"/>
      <c r="H502" s="40" t="str">
        <f aca="false">IF(A502="","",IF(C502="","이름 없음",IF(COUNTIF('직원 명부'!$B$5:$B$54,C502)=0,"명부에 없음",IF(AND(B502&lt;&gt;"",B502&lt;A502),"날짜 확인",IF(AND(F502=0,IFERROR(VLOOKUP(IF(E502="","연차",E502),목록!$C$5:$D$14,2,FALSE()),1)&gt;0),"휴일만 포함","OK")))))</f>
        <v/>
      </c>
    </row>
    <row r="503" customFormat="false" ht="15" hidden="false" customHeight="false" outlineLevel="0" collapsed="false">
      <c r="A503" s="34"/>
      <c r="B503" s="34"/>
      <c r="C503" s="33"/>
      <c r="D503" s="35" t="str">
        <f aca="false">IF(C503="","",IFERROR(INDEX('직원 명부'!$C$5:$C$54,MATCH(C503,'직원 명부'!$B$5:$B$54,0)),""))</f>
        <v/>
      </c>
      <c r="E503" s="33"/>
      <c r="F503" s="43" t="str">
        <f aca="false">IF(OR(A503="",C503=""),"",NETWORKDAYS(A503,IF(B503="",A503,B503),목록!$F$5:$F$44)*IFERROR(VLOOKUP(IF(E503="","연차",E503),목록!$C$5:$D$14,2,FALSE()),1))</f>
        <v/>
      </c>
      <c r="G503" s="33"/>
      <c r="H503" s="40" t="str">
        <f aca="false">IF(A503="","",IF(C503="","이름 없음",IF(COUNTIF('직원 명부'!$B$5:$B$54,C503)=0,"명부에 없음",IF(AND(B503&lt;&gt;"",B503&lt;A503),"날짜 확인",IF(AND(F503=0,IFERROR(VLOOKUP(IF(E503="","연차",E503),목록!$C$5:$D$14,2,FALSE()),1)&gt;0),"휴일만 포함","OK")))))</f>
        <v/>
      </c>
    </row>
    <row r="504" customFormat="false" ht="15" hidden="false" customHeight="false" outlineLevel="0" collapsed="false">
      <c r="A504" s="34"/>
      <c r="B504" s="34"/>
      <c r="C504" s="33"/>
      <c r="D504" s="35" t="str">
        <f aca="false">IF(C504="","",IFERROR(INDEX('직원 명부'!$C$5:$C$54,MATCH(C504,'직원 명부'!$B$5:$B$54,0)),""))</f>
        <v/>
      </c>
      <c r="E504" s="33"/>
      <c r="F504" s="43" t="str">
        <f aca="false">IF(OR(A504="",C504=""),"",NETWORKDAYS(A504,IF(B504="",A504,B504),목록!$F$5:$F$44)*IFERROR(VLOOKUP(IF(E504="","연차",E504),목록!$C$5:$D$14,2,FALSE()),1))</f>
        <v/>
      </c>
      <c r="G504" s="33"/>
      <c r="H504" s="40" t="str">
        <f aca="false">IF(A504="","",IF(C504="","이름 없음",IF(COUNTIF('직원 명부'!$B$5:$B$54,C504)=0,"명부에 없음",IF(AND(B504&lt;&gt;"",B504&lt;A504),"날짜 확인",IF(AND(F504=0,IFERROR(VLOOKUP(IF(E504="","연차",E504),목록!$C$5:$D$14,2,FALSE()),1)&gt;0),"휴일만 포함","OK")))))</f>
        <v/>
      </c>
    </row>
  </sheetData>
  <mergeCells count="2">
    <mergeCell ref="A1:H1"/>
    <mergeCell ref="A2:H2"/>
  </mergeCells>
  <conditionalFormatting sqref="H5:H504">
    <cfRule type="containsText" priority="2" operator="containsText" aboveAverage="0" equalAverage="0" bottom="0" percent="0" rank="0" text="명부에 없음" dxfId="7">
      <formula>NOT(ISERROR(SEARCH("명부에 없음",H5)))</formula>
    </cfRule>
    <cfRule type="containsText" priority="3" operator="containsText" aboveAverage="0" equalAverage="0" bottom="0" percent="0" rank="0" text="이름 없음" dxfId="7">
      <formula>NOT(ISERROR(SEARCH("이름 없음",H5)))</formula>
    </cfRule>
    <cfRule type="containsText" priority="4" operator="containsText" aboveAverage="0" equalAverage="0" bottom="0" percent="0" rank="0" text="날짜 확인" dxfId="7">
      <formula>NOT(ISERROR(SEARCH("날짜 확인",H5)))</formula>
    </cfRule>
    <cfRule type="containsText" priority="5" operator="containsText" aboveAverage="0" equalAverage="0" bottom="0" percent="0" rank="0" text="휴일만 포함" dxfId="7">
      <formula>NOT(ISERROR(SEARCH("휴일만 포함",H5)))</formula>
    </cfRule>
    <cfRule type="containsText" priority="6" operator="containsText" aboveAverage="0" equalAverage="0" bottom="0" percent="0" rank="0" text="OK" dxfId="9">
      <formula>NOT(ISERROR(SEARCH("OK",H5)))</formula>
    </cfRule>
  </conditionalFormatting>
  <dataValidations count="2">
    <dataValidation allowBlank="true" error="드롭다운 목록에 있는 값만 입력할 수 있어요. 선택지는 목록 시트에서 바꿀 수 있어요." errorStyle="stop" errorTitle="목록에서 골라 주세요" operator="between" showDropDown="false" showErrorMessage="true" showInputMessage="false" sqref="C5:C504" type="list">
      <formula1>'직원 명부'!$B$5:$B$54</formula1>
      <formula2>0</formula2>
    </dataValidation>
    <dataValidation allowBlank="true" error="드롭다운 목록에 있는 값만 입력할 수 있어요. 선택지는 목록 시트에서 바꿀 수 있어요." errorStyle="stop" errorTitle="목록에서 골라 주세요" operator="between" showDropDown="false" showErrorMessage="true" showInputMessage="false" sqref="E5:E504" type="list">
      <formula1>목록!$C$5:$C$14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C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84"/>
  </cols>
  <sheetData>
    <row r="1" customFormat="false" ht="33.75" hidden="false" customHeight="true" outlineLevel="0" collapsed="false">
      <c r="A1" s="1" t="s">
        <v>134</v>
      </c>
      <c r="B1" s="1"/>
      <c r="C1" s="1"/>
    </row>
    <row r="2" customFormat="false" ht="21.75" hidden="false" customHeight="true" outlineLevel="0" collapsed="false">
      <c r="A2" s="2" t="s">
        <v>135</v>
      </c>
      <c r="B2" s="2"/>
      <c r="C2" s="2"/>
    </row>
    <row r="3" customFormat="false" ht="9.75" hidden="false" customHeight="true" outlineLevel="0" collapsed="false"/>
    <row r="4" customFormat="false" ht="30" hidden="false" customHeight="true" outlineLevel="0" collapsed="false">
      <c r="A4" s="41" t="s">
        <v>136</v>
      </c>
      <c r="B4" s="41" t="s">
        <v>137</v>
      </c>
      <c r="C4" s="41" t="s">
        <v>6</v>
      </c>
    </row>
    <row r="5" customFormat="false" ht="33" hidden="false" customHeight="true" outlineLevel="0" collapsed="false">
      <c r="A5" s="44" t="s">
        <v>138</v>
      </c>
      <c r="B5" s="45" t="n">
        <f aca="false">MIN(11,11)</f>
        <v>11</v>
      </c>
      <c r="C5" s="46" t="s">
        <v>139</v>
      </c>
    </row>
    <row r="6" customFormat="false" ht="15" hidden="false" customHeight="false" outlineLevel="0" collapsed="false">
      <c r="A6" s="47" t="n">
        <v>1</v>
      </c>
      <c r="B6" s="48" t="n">
        <f aca="false">MIN(25,15+INT((A6-1)/2))</f>
        <v>15</v>
      </c>
      <c r="C6" s="49" t="s">
        <v>140</v>
      </c>
    </row>
    <row r="7" customFormat="false" ht="15" hidden="false" customHeight="false" outlineLevel="0" collapsed="false">
      <c r="A7" s="47" t="n">
        <v>2</v>
      </c>
      <c r="B7" s="48" t="n">
        <f aca="false">MIN(25,15+INT((A7-1)/2))</f>
        <v>15</v>
      </c>
      <c r="C7" s="49"/>
    </row>
    <row r="8" customFormat="false" ht="15" hidden="false" customHeight="false" outlineLevel="0" collapsed="false">
      <c r="A8" s="47" t="n">
        <v>3</v>
      </c>
      <c r="B8" s="48" t="n">
        <f aca="false">MIN(25,15+INT((A8-1)/2))</f>
        <v>16</v>
      </c>
      <c r="C8" s="49" t="s">
        <v>141</v>
      </c>
    </row>
    <row r="9" customFormat="false" ht="15" hidden="false" customHeight="false" outlineLevel="0" collapsed="false">
      <c r="A9" s="47" t="n">
        <v>4</v>
      </c>
      <c r="B9" s="48" t="n">
        <f aca="false">MIN(25,15+INT((A9-1)/2))</f>
        <v>16</v>
      </c>
      <c r="C9" s="49"/>
    </row>
    <row r="10" customFormat="false" ht="15" hidden="false" customHeight="false" outlineLevel="0" collapsed="false">
      <c r="A10" s="47" t="n">
        <v>5</v>
      </c>
      <c r="B10" s="48" t="n">
        <f aca="false">MIN(25,15+INT((A10-1)/2))</f>
        <v>17</v>
      </c>
      <c r="C10" s="49"/>
    </row>
    <row r="11" customFormat="false" ht="15" hidden="false" customHeight="false" outlineLevel="0" collapsed="false">
      <c r="A11" s="47" t="n">
        <v>6</v>
      </c>
      <c r="B11" s="48" t="n">
        <f aca="false">MIN(25,15+INT((A11-1)/2))</f>
        <v>17</v>
      </c>
      <c r="C11" s="49"/>
    </row>
    <row r="12" customFormat="false" ht="15" hidden="false" customHeight="false" outlineLevel="0" collapsed="false">
      <c r="A12" s="47" t="n">
        <v>7</v>
      </c>
      <c r="B12" s="48" t="n">
        <f aca="false">MIN(25,15+INT((A12-1)/2))</f>
        <v>18</v>
      </c>
      <c r="C12" s="49"/>
    </row>
    <row r="13" customFormat="false" ht="15" hidden="false" customHeight="false" outlineLevel="0" collapsed="false">
      <c r="A13" s="47" t="n">
        <v>8</v>
      </c>
      <c r="B13" s="48" t="n">
        <f aca="false">MIN(25,15+INT((A13-1)/2))</f>
        <v>18</v>
      </c>
      <c r="C13" s="49"/>
    </row>
    <row r="14" customFormat="false" ht="15" hidden="false" customHeight="false" outlineLevel="0" collapsed="false">
      <c r="A14" s="47" t="n">
        <v>9</v>
      </c>
      <c r="B14" s="48" t="n">
        <f aca="false">MIN(25,15+INT((A14-1)/2))</f>
        <v>19</v>
      </c>
      <c r="C14" s="49"/>
    </row>
    <row r="15" customFormat="false" ht="15" hidden="false" customHeight="false" outlineLevel="0" collapsed="false">
      <c r="A15" s="47" t="n">
        <v>10</v>
      </c>
      <c r="B15" s="48" t="n">
        <f aca="false">MIN(25,15+INT((A15-1)/2))</f>
        <v>19</v>
      </c>
      <c r="C15" s="49"/>
    </row>
    <row r="16" customFormat="false" ht="15" hidden="false" customHeight="false" outlineLevel="0" collapsed="false">
      <c r="A16" s="47" t="n">
        <v>11</v>
      </c>
      <c r="B16" s="48" t="n">
        <f aca="false">MIN(25,15+INT((A16-1)/2))</f>
        <v>20</v>
      </c>
      <c r="C16" s="49"/>
    </row>
    <row r="17" customFormat="false" ht="15" hidden="false" customHeight="false" outlineLevel="0" collapsed="false">
      <c r="A17" s="47" t="n">
        <v>12</v>
      </c>
      <c r="B17" s="48" t="n">
        <f aca="false">MIN(25,15+INT((A17-1)/2))</f>
        <v>20</v>
      </c>
      <c r="C17" s="49"/>
    </row>
    <row r="18" customFormat="false" ht="15" hidden="false" customHeight="false" outlineLevel="0" collapsed="false">
      <c r="A18" s="47" t="n">
        <v>13</v>
      </c>
      <c r="B18" s="48" t="n">
        <f aca="false">MIN(25,15+INT((A18-1)/2))</f>
        <v>21</v>
      </c>
      <c r="C18" s="49"/>
    </row>
    <row r="19" customFormat="false" ht="15" hidden="false" customHeight="false" outlineLevel="0" collapsed="false">
      <c r="A19" s="47" t="n">
        <v>14</v>
      </c>
      <c r="B19" s="48" t="n">
        <f aca="false">MIN(25,15+INT((A19-1)/2))</f>
        <v>21</v>
      </c>
      <c r="C19" s="49"/>
    </row>
    <row r="20" customFormat="false" ht="15" hidden="false" customHeight="false" outlineLevel="0" collapsed="false">
      <c r="A20" s="47" t="n">
        <v>15</v>
      </c>
      <c r="B20" s="48" t="n">
        <f aca="false">MIN(25,15+INT((A20-1)/2))</f>
        <v>22</v>
      </c>
      <c r="C20" s="49"/>
    </row>
    <row r="21" customFormat="false" ht="15" hidden="false" customHeight="false" outlineLevel="0" collapsed="false">
      <c r="A21" s="47" t="n">
        <v>16</v>
      </c>
      <c r="B21" s="48" t="n">
        <f aca="false">MIN(25,15+INT((A21-1)/2))</f>
        <v>22</v>
      </c>
      <c r="C21" s="49"/>
    </row>
    <row r="22" customFormat="false" ht="15" hidden="false" customHeight="false" outlineLevel="0" collapsed="false">
      <c r="A22" s="47" t="n">
        <v>17</v>
      </c>
      <c r="B22" s="48" t="n">
        <f aca="false">MIN(25,15+INT((A22-1)/2))</f>
        <v>23</v>
      </c>
      <c r="C22" s="49"/>
    </row>
    <row r="23" customFormat="false" ht="15" hidden="false" customHeight="false" outlineLevel="0" collapsed="false">
      <c r="A23" s="47" t="n">
        <v>18</v>
      </c>
      <c r="B23" s="48" t="n">
        <f aca="false">MIN(25,15+INT((A23-1)/2))</f>
        <v>23</v>
      </c>
      <c r="C23" s="49"/>
    </row>
    <row r="24" customFormat="false" ht="15" hidden="false" customHeight="false" outlineLevel="0" collapsed="false">
      <c r="A24" s="47" t="n">
        <v>19</v>
      </c>
      <c r="B24" s="48" t="n">
        <f aca="false">MIN(25,15+INT((A24-1)/2))</f>
        <v>24</v>
      </c>
      <c r="C24" s="49"/>
    </row>
    <row r="25" customFormat="false" ht="15" hidden="false" customHeight="false" outlineLevel="0" collapsed="false">
      <c r="A25" s="47" t="n">
        <v>20</v>
      </c>
      <c r="B25" s="48" t="n">
        <f aca="false">MIN(25,15+INT((A25-1)/2))</f>
        <v>24</v>
      </c>
      <c r="C25" s="49"/>
    </row>
    <row r="26" customFormat="false" ht="15" hidden="false" customHeight="false" outlineLevel="0" collapsed="false">
      <c r="A26" s="50" t="n">
        <v>21</v>
      </c>
      <c r="B26" s="48" t="n">
        <f aca="false">MIN(25,15+INT((A26-1)/2))</f>
        <v>25</v>
      </c>
      <c r="C26" s="51" t="s">
        <v>142</v>
      </c>
    </row>
    <row r="28" customFormat="false" ht="21.75" hidden="false" customHeight="true" outlineLevel="0" collapsed="false">
      <c r="A28" s="3" t="s">
        <v>143</v>
      </c>
      <c r="B28" s="4"/>
      <c r="C28" s="4"/>
    </row>
    <row r="29" customFormat="false" ht="19.5" hidden="false" customHeight="true" outlineLevel="0" collapsed="false">
      <c r="A29" s="52" t="s">
        <v>144</v>
      </c>
      <c r="B29" s="52"/>
      <c r="C29" s="52"/>
    </row>
    <row r="30" customFormat="false" ht="33" hidden="false" customHeight="true" outlineLevel="0" collapsed="false">
      <c r="A30" s="52" t="s">
        <v>145</v>
      </c>
      <c r="B30" s="52"/>
      <c r="C30" s="52"/>
    </row>
    <row r="31" customFormat="false" ht="33" hidden="false" customHeight="true" outlineLevel="0" collapsed="false">
      <c r="A31" s="52" t="s">
        <v>146</v>
      </c>
      <c r="B31" s="52"/>
      <c r="C31" s="52"/>
    </row>
    <row r="32" customFormat="false" ht="19.5" hidden="false" customHeight="true" outlineLevel="0" collapsed="false">
      <c r="A32" s="52" t="s">
        <v>147</v>
      </c>
      <c r="B32" s="52"/>
      <c r="C32" s="52"/>
    </row>
    <row r="34" customFormat="false" ht="21.75" hidden="false" customHeight="true" outlineLevel="0" collapsed="false">
      <c r="A34" s="3" t="s">
        <v>148</v>
      </c>
      <c r="B34" s="4"/>
      <c r="C34" s="4"/>
    </row>
    <row r="35" customFormat="false" ht="19.5" hidden="false" customHeight="true" outlineLevel="0" collapsed="false">
      <c r="A35" s="52" t="s">
        <v>149</v>
      </c>
      <c r="B35" s="52"/>
      <c r="C35" s="52"/>
    </row>
    <row r="36" customFormat="false" ht="33" hidden="false" customHeight="true" outlineLevel="0" collapsed="false">
      <c r="A36" s="52" t="s">
        <v>150</v>
      </c>
      <c r="B36" s="52"/>
      <c r="C36" s="52"/>
    </row>
    <row r="37" customFormat="false" ht="19.5" hidden="false" customHeight="true" outlineLevel="0" collapsed="false">
      <c r="A37" s="52" t="s">
        <v>151</v>
      </c>
      <c r="B37" s="52"/>
      <c r="C37" s="52"/>
    </row>
    <row r="39" customFormat="false" ht="21.75" hidden="false" customHeight="true" outlineLevel="0" collapsed="false">
      <c r="A39" s="3" t="s">
        <v>152</v>
      </c>
      <c r="B39" s="4"/>
      <c r="C39" s="4"/>
    </row>
    <row r="40" customFormat="false" ht="19.5" hidden="false" customHeight="true" outlineLevel="0" collapsed="false">
      <c r="A40" s="52" t="s">
        <v>153</v>
      </c>
      <c r="B40" s="52"/>
      <c r="C40" s="52"/>
    </row>
    <row r="41" customFormat="false" ht="19.5" hidden="false" customHeight="true" outlineLevel="0" collapsed="false">
      <c r="A41" s="52" t="s">
        <v>154</v>
      </c>
      <c r="B41" s="52"/>
      <c r="C41" s="52"/>
    </row>
    <row r="42" customFormat="false" ht="33" hidden="false" customHeight="true" outlineLevel="0" collapsed="false">
      <c r="A42" s="52" t="s">
        <v>155</v>
      </c>
      <c r="B42" s="52"/>
      <c r="C42" s="52"/>
    </row>
  </sheetData>
  <mergeCells count="12">
    <mergeCell ref="A1:C1"/>
    <mergeCell ref="A2:C2"/>
    <mergeCell ref="A29:C29"/>
    <mergeCell ref="A30:C30"/>
    <mergeCell ref="A31:C31"/>
    <mergeCell ref="A32:C32"/>
    <mergeCell ref="A35:C35"/>
    <mergeCell ref="A36:C36"/>
    <mergeCell ref="A37:C37"/>
    <mergeCell ref="A40:C40"/>
    <mergeCell ref="A41:C41"/>
    <mergeCell ref="A42:C4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G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5" min="5" style="0" width="3"/>
    <col collapsed="false" customWidth="true" hidden="false" outlineLevel="0" max="6" min="6" style="0" width="13"/>
    <col collapsed="false" customWidth="true" hidden="false" outlineLevel="0" max="7" min="7" style="0" width="24"/>
  </cols>
  <sheetData>
    <row r="1" customFormat="false" ht="33.75" hidden="false" customHeight="true" outlineLevel="0" collapsed="false">
      <c r="A1" s="1" t="s">
        <v>156</v>
      </c>
      <c r="B1" s="1"/>
      <c r="C1" s="1"/>
      <c r="D1" s="1"/>
      <c r="E1" s="1"/>
      <c r="F1" s="1"/>
      <c r="G1" s="1"/>
    </row>
    <row r="2" customFormat="false" ht="21.75" hidden="false" customHeight="true" outlineLevel="0" collapsed="false">
      <c r="A2" s="2" t="s">
        <v>157</v>
      </c>
      <c r="B2" s="2"/>
      <c r="C2" s="2"/>
      <c r="D2" s="2"/>
      <c r="E2" s="2"/>
      <c r="F2" s="2"/>
      <c r="G2" s="2"/>
    </row>
    <row r="3" customFormat="false" ht="9.75" hidden="false" customHeight="true" outlineLevel="0" collapsed="false"/>
    <row r="4" customFormat="false" ht="30" hidden="false" customHeight="true" outlineLevel="0" collapsed="false">
      <c r="A4" s="41" t="s">
        <v>55</v>
      </c>
      <c r="B4" s="41" t="s">
        <v>35</v>
      </c>
      <c r="C4" s="41" t="s">
        <v>109</v>
      </c>
      <c r="D4" s="42" t="s">
        <v>158</v>
      </c>
      <c r="F4" s="41" t="s">
        <v>159</v>
      </c>
      <c r="G4" s="41" t="s">
        <v>160</v>
      </c>
    </row>
    <row r="5" customFormat="false" ht="15" hidden="false" customHeight="false" outlineLevel="0" collapsed="false">
      <c r="A5" s="33" t="s">
        <v>70</v>
      </c>
      <c r="B5" s="33" t="s">
        <v>68</v>
      </c>
      <c r="C5" s="33" t="s">
        <v>112</v>
      </c>
      <c r="D5" s="38" t="n">
        <v>1</v>
      </c>
      <c r="F5" s="34" t="n">
        <v>46023</v>
      </c>
      <c r="G5" s="33" t="s">
        <v>161</v>
      </c>
    </row>
    <row r="6" customFormat="false" ht="15" hidden="false" customHeight="false" outlineLevel="0" collapsed="false">
      <c r="A6" s="33" t="s">
        <v>101</v>
      </c>
      <c r="B6" s="33" t="s">
        <v>73</v>
      </c>
      <c r="C6" s="33" t="s">
        <v>117</v>
      </c>
      <c r="D6" s="38" t="n">
        <v>0.5</v>
      </c>
      <c r="F6" s="34" t="n">
        <v>46069</v>
      </c>
      <c r="G6" s="33" t="s">
        <v>162</v>
      </c>
    </row>
    <row r="7" customFormat="false" ht="15" hidden="false" customHeight="false" outlineLevel="0" collapsed="false">
      <c r="A7" s="33" t="s">
        <v>104</v>
      </c>
      <c r="B7" s="33" t="s">
        <v>77</v>
      </c>
      <c r="C7" s="33" t="s">
        <v>119</v>
      </c>
      <c r="D7" s="38" t="n">
        <v>0.5</v>
      </c>
      <c r="F7" s="34" t="n">
        <v>46070</v>
      </c>
      <c r="G7" s="33" t="s">
        <v>163</v>
      </c>
    </row>
    <row r="8" customFormat="false" ht="15" hidden="false" customHeight="false" outlineLevel="0" collapsed="false">
      <c r="B8" s="33" t="s">
        <v>81</v>
      </c>
      <c r="C8" s="33" t="s">
        <v>126</v>
      </c>
      <c r="D8" s="38" t="n">
        <v>0.25</v>
      </c>
      <c r="F8" s="34" t="n">
        <v>46071</v>
      </c>
      <c r="G8" s="33" t="s">
        <v>162</v>
      </c>
    </row>
    <row r="9" customFormat="false" ht="15" hidden="false" customHeight="false" outlineLevel="0" collapsed="false">
      <c r="B9" s="33" t="s">
        <v>84</v>
      </c>
      <c r="C9" s="33" t="s">
        <v>122</v>
      </c>
      <c r="D9" s="38" t="n">
        <v>0</v>
      </c>
      <c r="F9" s="34" t="n">
        <v>46082</v>
      </c>
      <c r="G9" s="33" t="s">
        <v>164</v>
      </c>
    </row>
    <row r="10" customFormat="false" ht="15" hidden="false" customHeight="false" outlineLevel="0" collapsed="false">
      <c r="B10" s="33" t="s">
        <v>88</v>
      </c>
      <c r="C10" s="33" t="s">
        <v>165</v>
      </c>
      <c r="D10" s="38" t="n">
        <v>0</v>
      </c>
      <c r="F10" s="34" t="n">
        <v>46083</v>
      </c>
      <c r="G10" s="33" t="s">
        <v>166</v>
      </c>
    </row>
    <row r="11" customFormat="false" ht="15" hidden="false" customHeight="false" outlineLevel="0" collapsed="false">
      <c r="B11" s="33"/>
      <c r="C11" s="33"/>
      <c r="D11" s="38"/>
      <c r="F11" s="34" t="n">
        <v>46143</v>
      </c>
      <c r="G11" s="33" t="s">
        <v>167</v>
      </c>
    </row>
    <row r="12" customFormat="false" ht="15" hidden="false" customHeight="false" outlineLevel="0" collapsed="false">
      <c r="B12" s="33"/>
      <c r="C12" s="33"/>
      <c r="D12" s="38"/>
      <c r="F12" s="34" t="n">
        <v>46147</v>
      </c>
      <c r="G12" s="33" t="s">
        <v>168</v>
      </c>
    </row>
    <row r="13" customFormat="false" ht="15" hidden="false" customHeight="false" outlineLevel="0" collapsed="false">
      <c r="B13" s="33"/>
      <c r="C13" s="33"/>
      <c r="D13" s="38"/>
      <c r="F13" s="34" t="n">
        <v>46166</v>
      </c>
      <c r="G13" s="33" t="s">
        <v>169</v>
      </c>
    </row>
    <row r="14" customFormat="false" ht="15" hidden="false" customHeight="false" outlineLevel="0" collapsed="false">
      <c r="B14" s="33"/>
      <c r="C14" s="33"/>
      <c r="D14" s="38"/>
      <c r="F14" s="34" t="n">
        <v>46167</v>
      </c>
      <c r="G14" s="33" t="s">
        <v>170</v>
      </c>
    </row>
    <row r="15" customFormat="false" ht="15" hidden="false" customHeight="false" outlineLevel="0" collapsed="false">
      <c r="B15" s="33"/>
      <c r="F15" s="34" t="n">
        <v>46176</v>
      </c>
      <c r="G15" s="33" t="s">
        <v>171</v>
      </c>
    </row>
    <row r="16" customFormat="false" ht="15" hidden="false" customHeight="false" outlineLevel="0" collapsed="false">
      <c r="B16" s="33"/>
      <c r="F16" s="34" t="n">
        <v>46179</v>
      </c>
      <c r="G16" s="33" t="s">
        <v>172</v>
      </c>
    </row>
    <row r="17" customFormat="false" ht="15" hidden="false" customHeight="false" outlineLevel="0" collapsed="false">
      <c r="F17" s="34" t="n">
        <v>46249</v>
      </c>
      <c r="G17" s="33" t="s">
        <v>173</v>
      </c>
    </row>
    <row r="18" customFormat="false" ht="15" hidden="false" customHeight="false" outlineLevel="0" collapsed="false">
      <c r="A18" s="53" t="s">
        <v>174</v>
      </c>
      <c r="F18" s="34" t="n">
        <v>46251</v>
      </c>
      <c r="G18" s="33" t="s">
        <v>175</v>
      </c>
    </row>
    <row r="19" customFormat="false" ht="15" hidden="false" customHeight="false" outlineLevel="0" collapsed="false">
      <c r="A19" s="53" t="s">
        <v>176</v>
      </c>
      <c r="F19" s="34" t="n">
        <v>46289</v>
      </c>
      <c r="G19" s="33" t="s">
        <v>177</v>
      </c>
    </row>
    <row r="20" customFormat="false" ht="15" hidden="false" customHeight="false" outlineLevel="0" collapsed="false">
      <c r="F20" s="34" t="n">
        <v>46290</v>
      </c>
      <c r="G20" s="33" t="s">
        <v>178</v>
      </c>
    </row>
    <row r="21" customFormat="false" ht="15" hidden="false" customHeight="false" outlineLevel="0" collapsed="false">
      <c r="F21" s="34" t="n">
        <v>46291</v>
      </c>
      <c r="G21" s="33" t="s">
        <v>177</v>
      </c>
    </row>
    <row r="22" customFormat="false" ht="15" hidden="false" customHeight="false" outlineLevel="0" collapsed="false">
      <c r="F22" s="34" t="n">
        <v>46298</v>
      </c>
      <c r="G22" s="33" t="s">
        <v>179</v>
      </c>
    </row>
    <row r="23" customFormat="false" ht="15" hidden="false" customHeight="false" outlineLevel="0" collapsed="false">
      <c r="F23" s="34" t="n">
        <v>46300</v>
      </c>
      <c r="G23" s="33" t="s">
        <v>180</v>
      </c>
    </row>
    <row r="24" customFormat="false" ht="15" hidden="false" customHeight="false" outlineLevel="0" collapsed="false">
      <c r="F24" s="34" t="n">
        <v>46304</v>
      </c>
      <c r="G24" s="33" t="s">
        <v>181</v>
      </c>
    </row>
    <row r="25" customFormat="false" ht="15" hidden="false" customHeight="false" outlineLevel="0" collapsed="false">
      <c r="F25" s="34" t="n">
        <v>46381</v>
      </c>
      <c r="G25" s="33" t="s">
        <v>182</v>
      </c>
    </row>
    <row r="26" customFormat="false" ht="15" hidden="false" customHeight="false" outlineLevel="0" collapsed="false">
      <c r="F26" s="34"/>
      <c r="G26" s="33"/>
    </row>
    <row r="27" customFormat="false" ht="15" hidden="false" customHeight="false" outlineLevel="0" collapsed="false">
      <c r="F27" s="34"/>
      <c r="G27" s="33"/>
    </row>
    <row r="28" customFormat="false" ht="15" hidden="false" customHeight="false" outlineLevel="0" collapsed="false">
      <c r="F28" s="34"/>
      <c r="G28" s="33"/>
    </row>
    <row r="29" customFormat="false" ht="15" hidden="false" customHeight="false" outlineLevel="0" collapsed="false">
      <c r="F29" s="34"/>
      <c r="G29" s="33"/>
    </row>
    <row r="30" customFormat="false" ht="15" hidden="false" customHeight="false" outlineLevel="0" collapsed="false">
      <c r="F30" s="34"/>
      <c r="G30" s="33"/>
    </row>
    <row r="31" customFormat="false" ht="15" hidden="false" customHeight="false" outlineLevel="0" collapsed="false">
      <c r="F31" s="34"/>
      <c r="G31" s="33"/>
    </row>
    <row r="32" customFormat="false" ht="15" hidden="false" customHeight="false" outlineLevel="0" collapsed="false">
      <c r="F32" s="34"/>
      <c r="G32" s="33"/>
    </row>
    <row r="33" customFormat="false" ht="15" hidden="false" customHeight="false" outlineLevel="0" collapsed="false">
      <c r="F33" s="34"/>
      <c r="G33" s="33"/>
    </row>
    <row r="34" customFormat="false" ht="15" hidden="false" customHeight="false" outlineLevel="0" collapsed="false">
      <c r="F34" s="34"/>
      <c r="G34" s="33"/>
    </row>
    <row r="35" customFormat="false" ht="15" hidden="false" customHeight="false" outlineLevel="0" collapsed="false">
      <c r="F35" s="34"/>
      <c r="G35" s="33"/>
    </row>
    <row r="36" customFormat="false" ht="15" hidden="false" customHeight="false" outlineLevel="0" collapsed="false">
      <c r="F36" s="34"/>
      <c r="G36" s="33"/>
    </row>
    <row r="37" customFormat="false" ht="15" hidden="false" customHeight="false" outlineLevel="0" collapsed="false">
      <c r="F37" s="34"/>
      <c r="G37" s="33"/>
    </row>
    <row r="38" customFormat="false" ht="15" hidden="false" customHeight="false" outlineLevel="0" collapsed="false">
      <c r="F38" s="34"/>
      <c r="G38" s="33"/>
    </row>
    <row r="39" customFormat="false" ht="15" hidden="false" customHeight="false" outlineLevel="0" collapsed="false">
      <c r="F39" s="34"/>
      <c r="G39" s="33"/>
    </row>
    <row r="40" customFormat="false" ht="15" hidden="false" customHeight="false" outlineLevel="0" collapsed="false">
      <c r="F40" s="34"/>
      <c r="G40" s="33"/>
    </row>
    <row r="41" customFormat="false" ht="15" hidden="false" customHeight="false" outlineLevel="0" collapsed="false">
      <c r="F41" s="34"/>
      <c r="G41" s="33"/>
    </row>
    <row r="42" customFormat="false" ht="15" hidden="false" customHeight="false" outlineLevel="0" collapsed="false">
      <c r="F42" s="34"/>
      <c r="G42" s="33"/>
    </row>
    <row r="43" customFormat="false" ht="15" hidden="false" customHeight="false" outlineLevel="0" collapsed="false">
      <c r="F43" s="34"/>
      <c r="G43" s="33"/>
    </row>
    <row r="44" customFormat="false" ht="15" hidden="false" customHeight="false" outlineLevel="0" collapsed="false">
      <c r="F44" s="34"/>
      <c r="G44" s="33"/>
    </row>
  </sheetData>
  <mergeCells count="2">
    <mergeCell ref="A1:G1"/>
    <mergeCell ref="A2:G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33.75" hidden="false" customHeight="true" outlineLevel="0" collapsed="false">
      <c r="A1" s="1" t="s">
        <v>183</v>
      </c>
      <c r="B1" s="1"/>
      <c r="C1" s="1"/>
    </row>
    <row r="2" customFormat="false" ht="21.75" hidden="false" customHeight="true" outlineLevel="0" collapsed="false">
      <c r="A2" s="2" t="s">
        <v>184</v>
      </c>
      <c r="B2" s="2"/>
      <c r="C2" s="2"/>
    </row>
    <row r="3" customFormat="false" ht="9.75" hidden="false" customHeight="true" outlineLevel="0" collapsed="false"/>
    <row r="4" customFormat="false" ht="25.5" hidden="false" customHeight="true" outlineLevel="0" collapsed="false">
      <c r="A4" s="41" t="s">
        <v>185</v>
      </c>
      <c r="B4" s="41" t="s">
        <v>55</v>
      </c>
      <c r="C4" s="41" t="s">
        <v>186</v>
      </c>
    </row>
    <row r="5" customFormat="false" ht="21.75" hidden="false" customHeight="true" outlineLevel="0" collapsed="false">
      <c r="A5" s="54" t="s">
        <v>187</v>
      </c>
      <c r="B5" s="55" t="str">
        <f aca="false">IF(SUMPRODUCT(('직원 명부'!$B$5:$B$54&lt;&gt;"")*(COUNTIF('직원 명부'!$B$5:$B$54,'직원 명부'!$B$5:$B$54)&gt;1))=0,"OK","확인 필요")</f>
        <v>OK</v>
      </c>
      <c r="C5" s="51" t="s">
        <v>188</v>
      </c>
    </row>
    <row r="6" customFormat="false" ht="21.75" hidden="false" customHeight="true" outlineLevel="0" collapsed="false">
      <c r="A6" s="54" t="s">
        <v>189</v>
      </c>
      <c r="B6" s="55" t="str">
        <f aca="false">IF(COUNTIFS('직원 명부'!$B$5:$B$54,"&lt;&gt;",'직원 명부'!$E$5:$E$54,"")=0,"OK","확인 필요")</f>
        <v>OK</v>
      </c>
      <c r="C6" s="51" t="s">
        <v>190</v>
      </c>
    </row>
    <row r="7" customFormat="false" ht="21.75" hidden="false" customHeight="true" outlineLevel="0" collapsed="false">
      <c r="A7" s="54" t="s">
        <v>191</v>
      </c>
      <c r="B7" s="55" t="str">
        <f aca="false">IF(COUNTIF('직원 명부'!$R$5:$R$54,"초과 사용")=0,"OK","확인 필요")</f>
        <v>OK</v>
      </c>
      <c r="C7" s="51" t="s">
        <v>192</v>
      </c>
    </row>
    <row r="8" customFormat="false" ht="21.75" hidden="false" customHeight="true" outlineLevel="0" collapsed="false">
      <c r="A8" s="54" t="s">
        <v>193</v>
      </c>
      <c r="B8" s="55" t="str">
        <f aca="false">IF(COUNTIF('사용 내역'!$H$5:$H$504,"명부에 없음")+COUNTIF('사용 내역'!$H$5:$H$504,"이름 없음")=0,"OK","확인 필요")</f>
        <v>OK</v>
      </c>
      <c r="C8" s="51" t="s">
        <v>194</v>
      </c>
    </row>
    <row r="9" customFormat="false" ht="21.75" hidden="false" customHeight="true" outlineLevel="0" collapsed="false">
      <c r="A9" s="54" t="s">
        <v>195</v>
      </c>
      <c r="B9" s="55" t="str">
        <f aca="false">IF(COUNTIF('사용 내역'!$H$5:$H$504,"날짜 확인")=0,"OK","확인 필요")</f>
        <v>OK</v>
      </c>
      <c r="C9" s="51" t="s">
        <v>196</v>
      </c>
    </row>
    <row r="10" customFormat="false" ht="21.75" hidden="false" customHeight="true" outlineLevel="0" collapsed="false">
      <c r="A10" s="54" t="s">
        <v>197</v>
      </c>
      <c r="B10" s="55" t="str">
        <f aca="false">IF(COUNTIF('사용 내역'!$H$5:$H$504,"휴일만 포함")=0,"OK","확인 필요")</f>
        <v>OK</v>
      </c>
      <c r="C10" s="51" t="s">
        <v>198</v>
      </c>
    </row>
    <row r="11" customFormat="false" ht="21.75" hidden="false" customHeight="true" outlineLevel="0" collapsed="false">
      <c r="A11" s="54" t="s">
        <v>199</v>
      </c>
      <c r="B11" s="55" t="str">
        <f aca="false">IF(COUNTIFS(목록!$F$5:$F$44,"&gt;="&amp;DATE(YEAR(대시보드!$B$7),1,1),목록!$F$5:$F$44,"&lt;="&amp;DATE(YEAR(대시보드!$B$7),12,31))&gt;0,"OK","확인 필요")</f>
        <v>OK</v>
      </c>
      <c r="C11" s="51" t="s">
        <v>200</v>
      </c>
    </row>
  </sheetData>
  <mergeCells count="2">
    <mergeCell ref="A1:C1"/>
    <mergeCell ref="A2:C2"/>
  </mergeCells>
  <conditionalFormatting sqref="B5:B11">
    <cfRule type="containsText" priority="2" operator="containsText" aboveAverage="0" equalAverage="0" bottom="0" percent="0" rank="0" text="확인 필요" dxfId="7">
      <formula>NOT(ISERROR(SEARCH("확인 필요",B5)))</formula>
    </cfRule>
    <cfRule type="containsText" priority="3" operator="containsText" aboveAverage="0" equalAverage="0" bottom="0" percent="0" rank="0" text="OK" dxfId="9">
      <formula>NOT(ISERROR(SEARCH("OK",B5)))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2026-10-28T23:03:53Z</dcterms:created>
  <dc:creator>ArumSoft Learning</dc:creator>
  <dc:description/>
  <cp:keywords>연차 관리 연차 계산기 연차 자동 계산 엑셀 양식</cp:keywords>
  <dc:language>ko-KR</dc:language>
  <cp:lastModifiedBy/>
  <dcterms:modified xsi:type="dcterms:W3CDTF">2026-10-28T23:03:54Z</dcterms:modified>
  <cp:revision>0</cp:revision>
  <dc:subject>입사일 기준 연차 자동 계산 엑셀 양식</dc:subject>
  <dc:title>연차 관리 대장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