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시작하기" sheetId="1" state="visible" r:id="rId3"/>
    <sheet name="입력" sheetId="2" state="visible" r:id="rId4"/>
    <sheet name="거래명세서" sheetId="3" state="visible" r:id="rId5"/>
    <sheet name="거래처 목록" sheetId="4" state="visible" r:id="rId6"/>
    <sheet name="품목 목록" sheetId="5" state="visible" r:id="rId7"/>
    <sheet name="목록" sheetId="6" state="visible" r:id="rId8"/>
    <sheet name="점검" sheetId="7" state="visible" r:id="rId9"/>
  </sheets>
  <definedNames>
    <definedName function="false" hidden="false" localSheetId="2" name="_xlnm.Print_Area" vbProcedure="false">거래명세서!$A$1:$N$47</definedName>
    <definedName function="false" hidden="false" localSheetId="3" name="_xlnm.Print_Titles" vbProcedure="false">'거래처 목록'!$4:$4</definedName>
    <definedName function="false" hidden="false" localSheetId="4" name="_xlnm.Print_Titles" vbProcedure="false">'품목 목록'!$4:$4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<sst xmlns="http://schemas.openxmlformats.org/spreadsheetml/2006/main" count="291" uniqueCount="201">
  <si>
    <r>
      <rPr>
        <b val="true"/>
        <sz val="16"/>
        <color rgb="FFFFFFFF"/>
        <rFont val="맑은 고딕"/>
        <family val="2"/>
      </rPr>
      <t xml:space="preserve">거래명세서 </t>
    </r>
    <r>
      <rPr>
        <b val="true"/>
        <sz val="16"/>
        <color rgb="FFFFFFFF"/>
        <rFont val="맑은 고딕"/>
        <family val="0"/>
        <charset val="1"/>
      </rPr>
      <t xml:space="preserve">(</t>
    </r>
    <r>
      <rPr>
        <b val="true"/>
        <sz val="16"/>
        <color rgb="FFFFFFFF"/>
        <rFont val="맑은 고딕"/>
        <family val="2"/>
      </rPr>
      <t xml:space="preserve">거래명세표</t>
    </r>
    <r>
      <rPr>
        <b val="true"/>
        <sz val="16"/>
        <color rgb="FFFFFFFF"/>
        <rFont val="맑은 고딕"/>
        <family val="0"/>
        <charset val="1"/>
      </rPr>
      <t xml:space="preserve">)</t>
    </r>
  </si>
  <si>
    <r>
      <rPr>
        <sz val="10"/>
        <color rgb="FF6B7280"/>
        <rFont val="맑은 고딕"/>
        <family val="2"/>
      </rPr>
      <t xml:space="preserve">공급자</t>
    </r>
    <r>
      <rPr>
        <sz val="10"/>
        <color rgb="FF6B7280"/>
        <rFont val="맑은 고딕"/>
        <family val="0"/>
        <charset val="1"/>
      </rPr>
      <t xml:space="preserve">·</t>
    </r>
    <r>
      <rPr>
        <sz val="10"/>
        <color rgb="FF6B7280"/>
        <rFont val="맑은 고딕"/>
        <family val="2"/>
      </rPr>
      <t xml:space="preserve">공급받는자 정보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품목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공급가액과 세액</t>
    </r>
    <r>
      <rPr>
        <sz val="10"/>
        <color rgb="FF6B7280"/>
        <rFont val="맑은 고딕"/>
        <family val="0"/>
        <charset val="1"/>
      </rPr>
      <t xml:space="preserve">, </t>
    </r>
    <r>
      <rPr>
        <sz val="10"/>
        <color rgb="FF6B7280"/>
        <rFont val="맑은 고딕"/>
        <family val="2"/>
      </rPr>
      <t xml:space="preserve">한글 금액까지 자동으로 채워지는 </t>
    </r>
    <r>
      <rPr>
        <sz val="10"/>
        <color rgb="FF6B7280"/>
        <rFont val="맑은 고딕"/>
        <family val="0"/>
        <charset val="1"/>
      </rPr>
      <t xml:space="preserve">A4 </t>
    </r>
    <r>
      <rPr>
        <sz val="10"/>
        <color rgb="FF6B7280"/>
        <rFont val="맑은 고딕"/>
        <family val="2"/>
      </rPr>
      <t xml:space="preserve">거래명세서 양식이에요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</si>
  <si>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이번 명세서</t>
  </si>
  <si>
    <t xml:space="preserve">사용 방법</t>
  </si>
  <si>
    <t xml:space="preserve">항목</t>
  </si>
  <si>
    <t xml:space="preserve">값</t>
  </si>
  <si>
    <t xml:space="preserve">설명</t>
  </si>
  <si>
    <t xml:space="preserve">작성일자</t>
  </si>
  <si>
    <r>
      <rPr>
        <sz val="9"/>
        <color rgb="FF6B7280"/>
        <rFont val="맑은 고딕"/>
        <family val="2"/>
      </rPr>
      <t xml:space="preserve">입력 시트에서 바꿔요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</si>
  <si>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2"/>
      </rPr>
      <t xml:space="preserve">연한 노란색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직접 입력하는 칸이에요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</si>
  <si>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거래처</t>
  </si>
  <si>
    <r>
      <rPr>
        <sz val="9"/>
        <color rgb="FF6B7280"/>
        <rFont val="맑은 고딕"/>
        <family val="2"/>
      </rPr>
      <t xml:space="preserve">공급받는자 상호예요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</si>
  <si>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1F2937"/>
        <rFont val="맑은 고딕"/>
        <family val="2"/>
      </rPr>
      <t xml:space="preserve">초록색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수식 칸이에요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저절로 바뀌니 덮어쓰지 마세요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</si>
  <si>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품목 줄 수</t>
  </si>
  <si>
    <r>
      <rPr>
        <sz val="9"/>
        <color rgb="FF6B7280"/>
        <rFont val="맑은 고딕"/>
        <family val="2"/>
      </rPr>
      <t xml:space="preserve">최대 </t>
    </r>
    <r>
      <rPr>
        <sz val="9"/>
        <color rgb="FF6B7280"/>
        <rFont val="맑은 고딕"/>
        <family val="0"/>
        <charset val="1"/>
      </rPr>
      <t xml:space="preserve">12</t>
    </r>
    <r>
      <rPr>
        <sz val="9"/>
        <color rgb="FF6B7280"/>
        <rFont val="맑은 고딕"/>
        <family val="2"/>
      </rPr>
      <t xml:space="preserve">줄까지 들어가요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</si>
  <si>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▾</t>
  </si>
  <si>
    <r>
      <rPr>
        <sz val="9"/>
        <color rgb="FF1F2937"/>
        <rFont val="맑은 고딕"/>
        <family val="2"/>
      </rPr>
      <t xml:space="preserve">드롭다운 화살표</t>
    </r>
    <r>
      <rPr>
        <sz val="9"/>
        <color rgb="FF1F2937"/>
        <rFont val="맑은 고딕"/>
        <family val="0"/>
        <charset val="1"/>
      </rPr>
      <t xml:space="preserve">: </t>
    </r>
    <r>
      <rPr>
        <sz val="9"/>
        <color rgb="FF1F2937"/>
        <rFont val="맑은 고딕"/>
        <family val="2"/>
      </rPr>
      <t xml:space="preserve">목록에서 골라요</t>
    </r>
    <r>
      <rPr>
        <sz val="9"/>
        <color rgb="FF1F2937"/>
        <rFont val="맑은 고딕"/>
        <family val="0"/>
        <charset val="1"/>
      </rPr>
      <t xml:space="preserve">. </t>
    </r>
    <r>
      <rPr>
        <sz val="9"/>
        <color rgb="FF1F2937"/>
        <rFont val="맑은 고딕"/>
        <family val="2"/>
      </rPr>
      <t xml:space="preserve">선택지는 목록 시트에서 바꿔요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</si>
  <si>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공급가액 합계</t>
  </si>
  <si>
    <r>
      <rPr>
        <sz val="9"/>
        <color rgb="FF6B7280"/>
        <rFont val="맑은 고딕"/>
        <family val="2"/>
      </rPr>
      <t xml:space="preserve">부가세를 뺀 금액이에요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</si>
  <si>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!</t>
  </si>
  <si>
    <r>
      <rPr>
        <sz val="9"/>
        <color rgb="FF1F2937"/>
        <rFont val="맑은 고딕"/>
        <family val="2"/>
      </rPr>
      <t xml:space="preserve">점검 시트</t>
    </r>
    <r>
      <rPr>
        <sz val="9"/>
        <color rgb="FF1F2937"/>
        <rFont val="맑은 고딕"/>
        <family val="0"/>
        <charset val="1"/>
      </rPr>
      <t xml:space="preserve">: "</t>
    </r>
    <r>
      <rPr>
        <sz val="9"/>
        <color rgb="FF1F2937"/>
        <rFont val="맑은 고딕"/>
        <family val="2"/>
      </rPr>
      <t xml:space="preserve">확인 필요</t>
    </r>
    <r>
      <rPr>
        <sz val="9"/>
        <color rgb="FF1F2937"/>
        <rFont val="맑은 고딕"/>
        <family val="0"/>
        <charset val="1"/>
      </rPr>
      <t xml:space="preserve">"</t>
    </r>
    <r>
      <rPr>
        <sz val="9"/>
        <color rgb="FF1F2937"/>
        <rFont val="맑은 고딕"/>
        <family val="2"/>
      </rPr>
      <t xml:space="preserve">는 살펴볼 곳이 있다는 뜻이에요</t>
    </r>
    <r>
      <rPr>
        <sz val="9"/>
        <color rgb="FF1F2937"/>
        <rFont val="맑은 고딕"/>
        <family val="0"/>
        <charset val="1"/>
      </rPr>
      <t xml:space="preserve">.</t>
    </r>
  </si>
  <si>
    <t xml:space="preserve">세액 합계</t>
  </si>
  <si>
    <r>
      <rPr>
        <sz val="9"/>
        <color rgb="FF6B7280"/>
        <rFont val="맑은 고딕"/>
        <family val="2"/>
      </rPr>
      <t xml:space="preserve">과세 품목 공급가액의 </t>
    </r>
    <r>
      <rPr>
        <sz val="9"/>
        <color rgb="FF6B7280"/>
        <rFont val="맑은 고딕"/>
        <family val="0"/>
        <charset val="1"/>
      </rPr>
      <t xml:space="preserve">10%(</t>
    </r>
    <r>
      <rPr>
        <sz val="9"/>
        <color rgb="FF6B7280"/>
        <rFont val="맑은 고딕"/>
        <family val="2"/>
      </rPr>
      <t xml:space="preserve">원 미만 버림</t>
    </r>
    <r>
      <rPr>
        <sz val="9"/>
        <color rgb="FF6B7280"/>
        <rFont val="맑은 고딕"/>
        <family val="0"/>
        <charset val="1"/>
      </rPr>
      <t xml:space="preserve">).</t>
    </r>
  </si>
  <si>
    <t xml:space="preserve">→</t>
  </si>
  <si>
    <t xml:space="preserve">합계금액</t>
  </si>
  <si>
    <r>
      <rPr>
        <sz val="9"/>
        <color rgb="FF6B7280"/>
        <rFont val="맑은 고딕"/>
        <family val="2"/>
      </rPr>
      <t xml:space="preserve">공급가액 </t>
    </r>
    <r>
      <rPr>
        <sz val="9"/>
        <color rgb="FF6B7280"/>
        <rFont val="맑은 고딕"/>
        <family val="0"/>
        <charset val="1"/>
      </rPr>
      <t xml:space="preserve">+ </t>
    </r>
    <r>
      <rPr>
        <sz val="9"/>
        <color rgb="FF6B7280"/>
        <rFont val="맑은 고딕"/>
        <family val="2"/>
      </rPr>
      <t xml:space="preserve">세액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</si>
  <si>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잔금</t>
  </si>
  <si>
    <r>
      <rPr>
        <sz val="9"/>
        <color rgb="FF6B7280"/>
        <rFont val="맑은 고딕"/>
        <family val="2"/>
      </rPr>
      <t xml:space="preserve">전잔금 </t>
    </r>
    <r>
      <rPr>
        <sz val="9"/>
        <color rgb="FF6B7280"/>
        <rFont val="맑은 고딕"/>
        <family val="0"/>
        <charset val="1"/>
      </rPr>
      <t xml:space="preserve">+ </t>
    </r>
    <r>
      <rPr>
        <sz val="9"/>
        <color rgb="FF6B7280"/>
        <rFont val="맑은 고딕"/>
        <family val="2"/>
      </rPr>
      <t xml:space="preserve">합계금액 − 입금액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</si>
  <si>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92400E"/>
        <rFont val="맑은 고딕"/>
        <family val="2"/>
      </rPr>
      <t xml:space="preserve">인쇄</t>
    </r>
    <r>
      <rPr>
        <sz val="9"/>
        <color rgb="FF92400E"/>
        <rFont val="맑은 고딕"/>
        <family val="0"/>
        <charset val="1"/>
      </rPr>
      <t xml:space="preserve">: </t>
    </r>
    <r>
      <rPr>
        <sz val="9"/>
        <color rgb="FF92400E"/>
        <rFont val="맑은 고딕"/>
        <family val="2"/>
      </rPr>
      <t xml:space="preserve">거래명세서 시트를 열고 </t>
    </r>
    <r>
      <rPr>
        <sz val="9"/>
        <color rgb="FF92400E"/>
        <rFont val="맑은 고딕"/>
        <family val="0"/>
        <charset val="1"/>
      </rPr>
      <t xml:space="preserve">Ctrl+P</t>
    </r>
    <r>
      <rPr>
        <sz val="9"/>
        <color rgb="FF92400E"/>
        <rFont val="맑은 고딕"/>
        <family val="2"/>
      </rPr>
      <t xml:space="preserve">를 누르세요</t>
    </r>
    <r>
      <rPr>
        <sz val="9"/>
        <color rgb="FF92400E"/>
        <rFont val="맑은 고딕"/>
        <family val="0"/>
        <charset val="1"/>
      </rPr>
      <t xml:space="preserve">. A4 </t>
    </r>
    <r>
      <rPr>
        <sz val="9"/>
        <color rgb="FF92400E"/>
        <rFont val="맑은 고딕"/>
        <family val="2"/>
      </rPr>
      <t xml:space="preserve">한 장에 공급받는자 보관용과 공급자 보관용이 함께 나와요</t>
    </r>
    <r>
      <rPr>
        <sz val="9"/>
        <color rgb="FF92400E"/>
        <rFont val="맑은 고딕"/>
        <family val="0"/>
        <charset val="1"/>
      </rPr>
      <t xml:space="preserve">.</t>
    </r>
  </si>
  <si>
    <t xml:space="preserve">한글 금액</t>
  </si>
  <si>
    <t xml:space="preserve">시트 안내</t>
  </si>
  <si>
    <t xml:space="preserve">작성 순서</t>
  </si>
  <si>
    <r>
      <rPr>
        <b val="true"/>
        <sz val="9"/>
        <color rgb="FF6B7280"/>
        <rFont val="맑은 고딕"/>
        <family val="2"/>
      </rPr>
      <t xml:space="preserve">시트 </t>
    </r>
    <r>
      <rPr>
        <b val="true"/>
        <sz val="9"/>
        <color rgb="FF6B7280"/>
        <rFont val="맑은 고딕"/>
        <family val="0"/>
        <charset val="1"/>
      </rPr>
      <t xml:space="preserve">(</t>
    </r>
    <r>
      <rPr>
        <b val="true"/>
        <sz val="9"/>
        <color rgb="FF6B7280"/>
        <rFont val="맑은 고딕"/>
        <family val="2"/>
      </rPr>
      <t xml:space="preserve">클릭해서 열기</t>
    </r>
    <r>
      <rPr>
        <b val="true"/>
        <sz val="9"/>
        <color rgb="FF6B7280"/>
        <rFont val="맑은 고딕"/>
        <family val="0"/>
        <charset val="1"/>
      </rPr>
      <t xml:space="preserve">)</t>
    </r>
  </si>
  <si>
    <t xml:space="preserve">용도</t>
  </si>
  <si>
    <r>
      <rPr>
        <sz val="10"/>
        <color rgb="FF1F2937"/>
        <rFont val="맑은 고딕"/>
        <family val="2"/>
      </rPr>
      <t xml:space="preserve">품목 목록과 거래처 목록을 먼저 채워요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</si>
  <si>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2"/>
      </rPr>
      <t xml:space="preserve">작성일자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거래처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품목과 수량 입력</t>
    </r>
  </si>
  <si>
    <r>
      <rPr>
        <sz val="10"/>
        <color rgb="FF1F2937"/>
        <rFont val="맑은 고딕"/>
        <family val="2"/>
      </rPr>
      <t xml:space="preserve">입력 시트에서 공급자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우리 회사</t>
    </r>
    <r>
      <rPr>
        <sz val="10"/>
        <color rgb="FF1F2937"/>
        <rFont val="맑은 고딕"/>
        <family val="0"/>
        <charset val="1"/>
      </rPr>
      <t xml:space="preserve">) </t>
    </r>
    <r>
      <rPr>
        <sz val="10"/>
        <color rgb="FF1F2937"/>
        <rFont val="맑은 고딕"/>
        <family val="2"/>
      </rPr>
      <t xml:space="preserve">정보를 한 번 입력해요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</si>
  <si>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A4 </t>
    </r>
    <r>
      <rPr>
        <sz val="10"/>
        <color rgb="FF1F2937"/>
        <rFont val="맑은 고딕"/>
        <family val="2"/>
      </rPr>
      <t xml:space="preserve">인쇄용 양식 </t>
    </r>
    <r>
      <rPr>
        <sz val="10"/>
        <color rgb="FF1F2937"/>
        <rFont val="맑은 고딕"/>
        <family val="0"/>
        <charset val="1"/>
      </rPr>
      <t xml:space="preserve">(2</t>
    </r>
    <r>
      <rPr>
        <sz val="10"/>
        <color rgb="FF1F2937"/>
        <rFont val="맑은 고딕"/>
        <family val="2"/>
      </rPr>
      <t xml:space="preserve">부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맑은 고딕"/>
        <family val="2"/>
      </rPr>
      <t xml:space="preserve">공급받는자용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공급자용</t>
    </r>
    <r>
      <rPr>
        <sz val="10"/>
        <color rgb="FF1F2937"/>
        <rFont val="맑은 고딕"/>
        <family val="0"/>
        <charset val="1"/>
      </rPr>
      <t xml:space="preserve">)</t>
    </r>
  </si>
  <si>
    <r>
      <rPr>
        <sz val="10"/>
        <color rgb="FF1F2937"/>
        <rFont val="맑은 고딕"/>
        <family val="2"/>
      </rPr>
      <t xml:space="preserve">작성일자와 거래처를 고르고 품목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수량을 입력해요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</si>
  <si>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2"/>
      </rPr>
      <t xml:space="preserve">거래처 등록번호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상호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대표자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주소 저장</t>
    </r>
  </si>
  <si>
    <r>
      <rPr>
        <sz val="10"/>
        <color rgb="FF1F2937"/>
        <rFont val="맑은 고딕"/>
        <family val="2"/>
      </rPr>
      <t xml:space="preserve">점검 시트가 모두 </t>
    </r>
    <r>
      <rPr>
        <sz val="10"/>
        <color rgb="FF1F2937"/>
        <rFont val="맑은 고딕"/>
        <family val="0"/>
        <charset val="1"/>
      </rPr>
      <t xml:space="preserve">OK</t>
    </r>
    <r>
      <rPr>
        <sz val="10"/>
        <color rgb="FF1F2937"/>
        <rFont val="맑은 고딕"/>
        <family val="2"/>
      </rPr>
      <t xml:space="preserve">인지 확인해요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</si>
  <si>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2"/>
      </rPr>
      <t xml:space="preserve">품목별 규격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단가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과세 구분 저장</t>
    </r>
  </si>
  <si>
    <r>
      <rPr>
        <sz val="10"/>
        <color rgb="FF1F2937"/>
        <rFont val="맑은 고딕"/>
        <family val="2"/>
      </rPr>
      <t xml:space="preserve">거래명세서 시트를 </t>
    </r>
    <r>
      <rPr>
        <sz val="10"/>
        <color rgb="FF1F2937"/>
        <rFont val="맑은 고딕"/>
        <family val="0"/>
        <charset val="1"/>
      </rPr>
      <t xml:space="preserve">A4</t>
    </r>
    <r>
      <rPr>
        <sz val="10"/>
        <color rgb="FF1F2937"/>
        <rFont val="맑은 고딕"/>
        <family val="2"/>
      </rPr>
      <t xml:space="preserve">로 인쇄하거나 </t>
    </r>
    <r>
      <rPr>
        <sz val="10"/>
        <color rgb="FF1F2937"/>
        <rFont val="맑은 고딕"/>
        <family val="0"/>
        <charset val="1"/>
      </rPr>
      <t xml:space="preserve">PDF</t>
    </r>
    <r>
      <rPr>
        <sz val="10"/>
        <color rgb="FF1F2937"/>
        <rFont val="맑은 고딕"/>
        <family val="2"/>
      </rPr>
      <t xml:space="preserve">로 저장해요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</si>
  <si>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과세 구분 선택지</t>
  </si>
  <si>
    <r>
      <rPr>
        <sz val="10"/>
        <color rgb="FF1F2937"/>
        <rFont val="맑은 고딕"/>
        <family val="2"/>
      </rPr>
      <t xml:space="preserve">등록번호 자릿수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맑은 고딕"/>
        <family val="2"/>
      </rPr>
      <t xml:space="preserve">빠진 단가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수량 확인</t>
    </r>
  </si>
  <si>
    <t xml:space="preserve">거래명세서 작성</t>
  </si>
  <si>
    <r>
      <rPr>
        <sz val="10"/>
        <color rgb="FF6B7280"/>
        <rFont val="맑은 고딕"/>
        <family val="2"/>
      </rPr>
      <t xml:space="preserve">노란 칸을 채우면 거래명세서 시트에 인쇄용 양식이 완성돼요</t>
    </r>
    <r>
      <rPr>
        <sz val="10"/>
        <color rgb="FF6B7280"/>
        <rFont val="맑은 고딕"/>
        <family val="0"/>
        <charset val="1"/>
      </rPr>
      <t xml:space="preserve">. </t>
    </r>
    <r>
      <rPr>
        <sz val="10"/>
        <color rgb="FF6B7280"/>
        <rFont val="맑은 고딕"/>
        <family val="2"/>
      </rPr>
      <t xml:space="preserve">공급자 정보는 처음 한 번만 입력하면 돼요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</si>
  <si>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기본 정보</t>
  </si>
  <si>
    <r>
      <rPr>
        <b val="true"/>
        <sz val="9"/>
        <color rgb="FF0F4C3A"/>
        <rFont val="맑은 고딕"/>
        <family val="2"/>
      </rPr>
      <t xml:space="preserve">공급자 </t>
    </r>
    <r>
      <rPr>
        <b val="true"/>
        <sz val="9"/>
        <color rgb="FF0F4C3A"/>
        <rFont val="맑은 고딕"/>
        <family val="0"/>
        <charset val="1"/>
      </rPr>
      <t xml:space="preserve">(</t>
    </r>
    <r>
      <rPr>
        <b val="true"/>
        <sz val="9"/>
        <color rgb="FF0F4C3A"/>
        <rFont val="맑은 고딕"/>
        <family val="2"/>
      </rPr>
      <t xml:space="preserve">우리 회사</t>
    </r>
    <r>
      <rPr>
        <b val="true"/>
        <sz val="9"/>
        <color rgb="FF0F4C3A"/>
        <rFont val="맑은 고딕"/>
        <family val="0"/>
        <charset val="1"/>
      </rPr>
      <t xml:space="preserve">, </t>
    </r>
    <r>
      <rPr>
        <b val="true"/>
        <sz val="9"/>
        <color rgb="FF0F4C3A"/>
        <rFont val="맑은 고딕"/>
        <family val="2"/>
      </rPr>
      <t xml:space="preserve">처음 한 번만 입력</t>
    </r>
    <r>
      <rPr>
        <b val="true"/>
        <sz val="9"/>
        <color rgb="FF0F4C3A"/>
        <rFont val="맑은 고딕"/>
        <family val="0"/>
        <charset val="1"/>
      </rPr>
      <t xml:space="preserve">)</t>
    </r>
  </si>
  <si>
    <r>
      <rPr>
        <sz val="8"/>
        <color rgb="FF6B7280"/>
        <rFont val="맑은 고딕"/>
        <family val="2"/>
      </rPr>
      <t xml:space="preserve">품목 줄의 월</t>
    </r>
    <r>
      <rPr>
        <sz val="8"/>
        <color rgb="FF6B7280"/>
        <rFont val="맑은 고딕"/>
        <family val="0"/>
        <charset val="1"/>
      </rPr>
      <t xml:space="preserve">/</t>
    </r>
    <r>
      <rPr>
        <sz val="8"/>
        <color rgb="FF6B7280"/>
        <rFont val="맑은 고딕"/>
        <family val="2"/>
      </rPr>
      <t xml:space="preserve">일이 비어 있으면 이 날짜를 써요</t>
    </r>
    <r>
      <rPr>
        <sz val="8"/>
        <color rgb="FF6B7280"/>
        <rFont val="맑은 고딕"/>
        <family val="0"/>
        <charset val="1"/>
      </rPr>
      <t xml:space="preserve">.</t>
    </r>
  </si>
  <si>
    <t xml:space="preserve">등록번호</t>
  </si>
  <si>
    <t xml:space="preserve">123-45-67890</t>
  </si>
  <si>
    <t xml:space="preserve">일련번호</t>
  </si>
  <si>
    <t xml:space="preserve">2026-1028-01</t>
  </si>
  <si>
    <t xml:space="preserve">상호</t>
  </si>
  <si>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주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맑은 고딕"/>
        <family val="2"/>
      </rPr>
      <t xml:space="preserve">아름오피스</t>
    </r>
  </si>
  <si>
    <t xml:space="preserve">거래처 ▾</t>
  </si>
  <si>
    <t xml:space="preserve">한빛디자인</t>
  </si>
  <si>
    <r>
      <rPr>
        <sz val="8"/>
        <color rgb="FF6B7280"/>
        <rFont val="맑은 고딕"/>
        <family val="2"/>
      </rPr>
      <t xml:space="preserve">거래처 목록에서 골라요</t>
    </r>
    <r>
      <rPr>
        <sz val="8"/>
        <color rgb="FF6B7280"/>
        <rFont val="맑은 고딕"/>
        <family val="0"/>
        <charset val="1"/>
      </rPr>
      <t xml:space="preserve">.</t>
    </r>
  </si>
  <si>
    <t xml:space="preserve">대표자</t>
  </si>
  <si>
    <t xml:space="preserve">김아름</t>
  </si>
  <si>
    <t xml:space="preserve">전잔금</t>
  </si>
  <si>
    <t xml:space="preserve">주소</t>
  </si>
  <si>
    <r>
      <rPr>
        <sz val="10"/>
        <color rgb="FF1F2937"/>
        <rFont val="맑은 고딕"/>
        <family val="2"/>
      </rPr>
      <t xml:space="preserve">서울특별시 성동구 아차산로 </t>
    </r>
    <r>
      <rPr>
        <sz val="10"/>
        <color rgb="FF1F2937"/>
        <rFont val="맑은 고딕"/>
        <family val="0"/>
        <charset val="1"/>
      </rPr>
      <t xml:space="preserve">123, 3</t>
    </r>
    <r>
      <rPr>
        <sz val="10"/>
        <color rgb="FF1F2937"/>
        <rFont val="맑은 고딕"/>
        <family val="2"/>
      </rPr>
      <t xml:space="preserve">층</t>
    </r>
  </si>
  <si>
    <t xml:space="preserve">입금액</t>
  </si>
  <si>
    <t xml:space="preserve">업태</t>
  </si>
  <si>
    <t xml:space="preserve">도매 및 소매업</t>
  </si>
  <si>
    <t xml:space="preserve">종목</t>
  </si>
  <si>
    <r>
      <rPr>
        <sz val="10"/>
        <color rgb="FF1F2937"/>
        <rFont val="맑은 고딕"/>
        <family val="2"/>
      </rPr>
      <t xml:space="preserve">사무용품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맑은 고딕"/>
        <family val="2"/>
      </rPr>
      <t xml:space="preserve">문구</t>
    </r>
  </si>
  <si>
    <r>
      <rPr>
        <b val="true"/>
        <sz val="9"/>
        <color rgb="FF0F4C3A"/>
        <rFont val="맑은 고딕"/>
        <family val="2"/>
      </rPr>
      <t xml:space="preserve">공급받는자 </t>
    </r>
    <r>
      <rPr>
        <b val="true"/>
        <sz val="9"/>
        <color rgb="FF0F4C3A"/>
        <rFont val="맑은 고딕"/>
        <family val="0"/>
        <charset val="1"/>
      </rPr>
      <t xml:space="preserve">(</t>
    </r>
    <r>
      <rPr>
        <b val="true"/>
        <sz val="9"/>
        <color rgb="FF0F4C3A"/>
        <rFont val="맑은 고딕"/>
        <family val="2"/>
      </rPr>
      <t xml:space="preserve">거래처 목록에서 자동으로 채워져요</t>
    </r>
    <r>
      <rPr>
        <b val="true"/>
        <sz val="9"/>
        <color rgb="FF0F4C3A"/>
        <rFont val="맑은 고딕"/>
        <family val="0"/>
        <charset val="1"/>
      </rPr>
      <t xml:space="preserve">)</t>
    </r>
  </si>
  <si>
    <r>
      <rPr>
        <b val="true"/>
        <sz val="9"/>
        <color rgb="FF0F4C3A"/>
        <rFont val="맑은 고딕"/>
        <family val="2"/>
      </rPr>
      <t xml:space="preserve">품목 </t>
    </r>
    <r>
      <rPr>
        <b val="true"/>
        <sz val="9"/>
        <color rgb="FF0F4C3A"/>
        <rFont val="맑은 고딕"/>
        <family val="0"/>
        <charset val="1"/>
      </rPr>
      <t xml:space="preserve">(</t>
    </r>
    <r>
      <rPr>
        <b val="true"/>
        <sz val="9"/>
        <color rgb="FF0F4C3A"/>
        <rFont val="맑은 고딕"/>
        <family val="2"/>
      </rPr>
      <t xml:spa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>
    <r>
      <rPr>
        <b val="true"/>
        <sz val="9"/>
        <color rgb="FF0F4C3A"/>
        <rFont val="맑은 고딕"/>
        <family val="2"/>
      </rPr>
      <t xml:space="preserve">줄</t>
    </r>
    <r>
      <rPr>
        <b val="true"/>
        <sz val="9"/>
        <color rgb="FF0F4C3A"/>
        <rFont val="맑은 고딕"/>
        <family val="0"/>
        <charset val="1"/>
      </rPr>
      <t xml:space="preserve">)</t>
    </r>
  </si>
  <si>
    <t xml:space="preserve">No</t>
  </si>
  <si>
    <r>
      <rPr>
        <b val="true"/>
        <sz val="10"/>
        <color rgb="FFFFFFFF"/>
        <rFont val="맑은 고딕"/>
        <family val="2"/>
      </rPr>
      <t xml:space="preserve">월</t>
    </r>
    <r>
      <rPr>
        <b val="true"/>
        <sz val="10"/>
        <color rgb="FFFFFFFF"/>
        <rFont val="맑은 고딕"/>
        <family val="0"/>
        <charset val="1"/>
      </rPr>
      <t xml:space="preserve">/</t>
    </r>
    <r>
      <rPr>
        <b val="true"/>
        <sz val="10"/>
        <color rgb="FFFFFFFF"/>
        <rFont val="맑은 고딕"/>
        <family val="2"/>
      </rPr>
      <t xml:space="preserve">일</t>
    </r>
  </si>
  <si>
    <t xml:space="preserve">품목 ▾</t>
  </si>
  <si>
    <t xml:space="preserve">규격</t>
  </si>
  <si>
    <t xml:space="preserve">수량</t>
  </si>
  <si>
    <t xml:space="preserve">적용 단가</t>
  </si>
  <si>
    <t xml:space="preserve">단가 직접 입력</t>
  </si>
  <si>
    <t xml:space="preserve">과세 구분 ▾</t>
  </si>
  <si>
    <t xml:space="preserve">공급가액</t>
  </si>
  <si>
    <t xml:space="preserve">세액</t>
  </si>
  <si>
    <t xml:space="preserve">비고</t>
  </si>
  <si>
    <t xml:space="preserve">적용 구분</t>
  </si>
  <si>
    <r>
      <rPr>
        <sz val="10"/>
        <color rgb="FF1F2937"/>
        <rFont val="맑은 고딕"/>
        <family val="0"/>
        <charset val="1"/>
      </rPr>
      <t xml:space="preserve">A4 </t>
    </r>
    <r>
      <rPr>
        <sz val="10"/>
        <color rgb="FF1F2937"/>
        <rFont val="맑은 고딕"/>
        <family val="2"/>
      </rPr>
      <t xml:space="preserve">복사용지</t>
    </r>
  </si>
  <si>
    <t xml:space="preserve">볼펜</t>
  </si>
  <si>
    <t xml:space="preserve">레이저 토너</t>
  </si>
  <si>
    <t xml:space="preserve">점착 메모지</t>
  </si>
  <si>
    <t xml:space="preserve">사무용 의자</t>
  </si>
  <si>
    <t xml:space="preserve">특가 적용</t>
  </si>
  <si>
    <t xml:space="preserve">엑셀 실무 교재</t>
  </si>
  <si>
    <t xml:space="preserve">도서 면세</t>
  </si>
  <si>
    <t xml:space="preserve">탁상 달력</t>
  </si>
  <si>
    <t xml:space="preserve">거래처 증정용</t>
  </si>
  <si>
    <t xml:space="preserve">합계</t>
  </si>
  <si>
    <t xml:space="preserve">합계 금액</t>
  </si>
  <si>
    <r>
      <rPr>
        <b val="true"/>
        <sz val="10"/>
        <color rgb="FF1F2937"/>
        <rFont val="맑은 고딕"/>
        <family val="2"/>
      </rPr>
      <t xml:space="preserve">잔금 </t>
    </r>
    <r>
      <rPr>
        <b val="true"/>
        <sz val="10"/>
        <color rgb="FF1F2937"/>
        <rFont val="맑은 고딕"/>
        <family val="0"/>
        <charset val="1"/>
      </rPr>
      <t xml:space="preserve">(</t>
    </r>
    <r>
      <rPr>
        <b val="true"/>
        <sz val="10"/>
        <color rgb="FF1F2937"/>
        <rFont val="맑은 고딕"/>
        <family val="2"/>
      </rPr>
      <t xml:space="preserve">전잔금</t>
    </r>
    <r>
      <rPr>
        <b val="true"/>
        <sz val="10"/>
        <color rgb="FF1F2937"/>
        <rFont val="맑은 고딕"/>
        <family val="0"/>
        <charset val="1"/>
      </rPr>
      <t xml:space="preserve">+</t>
    </r>
    <r>
      <rPr>
        <b val="true"/>
        <sz val="10"/>
        <color rgb="FF1F2937"/>
        <rFont val="맑은 고딕"/>
        <family val="2"/>
      </rPr>
      <t xml:space="preserve">합계−입금</t>
    </r>
    <r>
      <rPr>
        <b val="true"/>
        <sz val="10"/>
        <color rgb="FF1F2937"/>
        <rFont val="맑은 고딕"/>
        <family val="0"/>
        <charset val="1"/>
      </rPr>
      <t xml:space="preserve">)</t>
    </r>
  </si>
  <si>
    <t xml:space="preserve">한글 금액 계산용</t>
  </si>
  <si>
    <r>
      <rPr>
        <sz val="8"/>
        <color rgb="FF6B7280"/>
        <rFont val="맑은 고딕"/>
        <family val="2"/>
      </rPr>
      <t xml:space="preserve">합계금액을 </t>
    </r>
    <r>
      <rPr>
        <sz val="8"/>
        <color rgb="FF6B7280"/>
        <rFont val="맑은 고딕"/>
        <family val="0"/>
        <charset val="1"/>
      </rPr>
      <t xml:space="preserve">12</t>
    </r>
    <r>
      <rPr>
        <sz val="8"/>
        <color rgb="FF6B7280"/>
        <rFont val="맑은 고딕"/>
        <family val="2"/>
      </rPr>
      <t xml:space="preserve">자리 숫자로 바꾼 값이에요</t>
    </r>
    <r>
      <rPr>
        <sz val="8"/>
        <color rgb="FF6B7280"/>
        <rFont val="맑은 고딕"/>
        <family val="0"/>
        <charset val="1"/>
      </rPr>
      <t xml:space="preserve">. </t>
    </r>
    <r>
      <rPr>
        <sz val="8"/>
        <color rgb="FF6B7280"/>
        <rFont val="맑은 고딕"/>
        <family val="2"/>
      </rPr>
      <t xml:space="preserve">지우지 마세요</t>
    </r>
    <r>
      <rPr>
        <sz val="8"/>
        <color rgb="FF6B7280"/>
        <rFont val="맑은 고딕"/>
        <family val="0"/>
        <charset val="1"/>
      </rPr>
      <t xml:space="preserve">.</t>
    </r>
  </si>
  <si>
    <t xml:space="preserve">거 래 명 세 서</t>
  </si>
  <si>
    <r>
      <rPr>
        <b val="true"/>
        <sz val="10"/>
        <color rgb="FF1F4E9A"/>
        <rFont val="맑은 고딕"/>
        <family val="0"/>
        <charset val="1"/>
      </rPr>
      <t xml:space="preserve">(</t>
    </r>
    <r>
      <rPr>
        <b val="true"/>
        <sz val="10"/>
        <color rgb="FF1F4E9A"/>
        <rFont val="맑은 고딕"/>
        <family val="2"/>
      </rPr>
      <t xml:space="preserve">공급받는자 보관용</t>
    </r>
    <r>
      <rPr>
        <b val="true"/>
        <sz val="10"/>
        <color rgb="FF1F4E9A"/>
        <rFont val="맑은 고딕"/>
        <family val="0"/>
        <charset val="1"/>
      </rPr>
      <t xml:space="preserve">)</t>
    </r>
  </si>
  <si>
    <r>
      <rPr>
        <b val="true"/>
        <sz val="9"/>
        <color rgb="FF177A5A"/>
        <rFont val="맑은 고딕"/>
        <family val="2"/>
      </rPr>
      <t xml:space="preserve">인쇄용 시트예요</t>
    </r>
    <r>
      <rPr>
        <b val="true"/>
        <sz val="9"/>
        <color rgb="FF177A5A"/>
        <rFont val="맑은 고딕"/>
        <family val="0"/>
        <charset val="1"/>
      </rPr>
      <t xml:space="preserve">. </t>
    </r>
    <r>
      <rPr>
        <b val="true"/>
        <sz val="9"/>
        <color rgb="FF177A5A"/>
        <rFont val="맑은 고딕"/>
        <family val="2"/>
      </rPr>
      <t xml:space="preserve">내용은 입력 시트에서 바꾸세요</t>
    </r>
    <r>
      <rPr>
        <b val="true"/>
        <sz val="9"/>
        <color rgb="FF177A5A"/>
        <rFont val="맑은 고딕"/>
        <family val="0"/>
        <charset val="1"/>
      </rPr>
      <t xml:space="preserve">.</t>
    </r>
  </si>
  <si>
    <r>
      <rPr>
        <sz val="9"/>
        <color rgb="FF6B7280"/>
        <rFont val="맑은 고딕"/>
        <family val="0"/>
        <charset val="1"/>
      </rPr>
      <t xml:space="preserve">A4 </t>
    </r>
    <r>
      <rPr>
        <sz val="9"/>
        <color rgb="FF6B7280"/>
        <rFont val="맑은 고딕"/>
        <family val="2"/>
      </rPr>
      <t xml:space="preserve">한 장에 공급받는자 보관용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맑은 고딕"/>
        <family val="2"/>
      </rPr>
      <t xml:space="preserve">파란색</t>
    </r>
    <r>
      <rPr>
        <sz val="9"/>
        <color rgb="FF6B7280"/>
        <rFont val="맑은 고딕"/>
        <family val="0"/>
        <charset val="1"/>
      </rPr>
      <t xml:space="preserve">)</t>
    </r>
    <r>
      <rPr>
        <sz val="9"/>
        <color rgb="FF6B7280"/>
        <rFont val="맑은 고딕"/>
        <family val="2"/>
      </rPr>
      <t xml:space="preserve">과 공급자 보관용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맑은 고딕"/>
        <family val="2"/>
      </rPr>
      <t xml:space="preserve">빨간색</t>
    </r>
    <r>
      <rPr>
        <sz val="9"/>
        <color rgb="FF6B7280"/>
        <rFont val="맑은 고딕"/>
        <family val="0"/>
        <charset val="1"/>
      </rPr>
      <t xml:space="preserve">)</t>
    </r>
    <r>
      <rPr>
        <sz val="9"/>
        <color rgb="FF6B7280"/>
        <rFont val="맑은 고딕"/>
        <family val="2"/>
      </rPr>
      <t xml:space="preserve">이 함께 인쇄돼요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</si>
  <si>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공급자</t>
  </si>
  <si>
    <t xml:space="preserve">공급받는자</t>
  </si>
  <si>
    <r>
      <rPr>
        <b val="true"/>
        <sz val="8"/>
        <color rgb="FF1F4E9A"/>
        <rFont val="맑은 고딕"/>
        <family val="2"/>
      </rPr>
      <t xml:space="preserve">합계금액
</t>
    </r>
    <r>
      <rPr>
        <b val="true"/>
        <sz val="8"/>
        <color rgb="FF1F4E9A"/>
        <rFont val="맑은 고딕"/>
        <family val="0"/>
        <charset val="1"/>
      </rPr>
      <t xml:space="preserve">(</t>
    </r>
    <r>
      <rPr>
        <b val="true"/>
        <sz val="8"/>
        <color rgb="FF1F4E9A"/>
        <rFont val="맑은 고딕"/>
        <family val="2"/>
      </rPr>
      <t xml:space="preserve">공급가액</t>
    </r>
    <r>
      <rPr>
        <b val="true"/>
        <sz val="8"/>
        <color rgb="FF1F4E9A"/>
        <rFont val="맑은 고딕"/>
        <family val="0"/>
        <charset val="1"/>
      </rPr>
      <t xml:space="preserve">+</t>
    </r>
    <r>
      <rPr>
        <b val="true"/>
        <sz val="8"/>
        <color rgb="FF1F4E9A"/>
        <rFont val="맑은 고딕"/>
        <family val="2"/>
      </rPr>
      <t xml:space="preserve">세액</t>
    </r>
    <r>
      <rPr>
        <b val="true"/>
        <sz val="8"/>
        <color rgb="FF1F4E9A"/>
        <rFont val="맑은 고딕"/>
        <family val="0"/>
        <charset val="1"/>
      </rPr>
      <t xml:space="preserve">)</t>
    </r>
  </si>
  <si>
    <r>
      <rPr>
        <b val="true"/>
        <sz val="9"/>
        <color rgb="FF1F4E9A"/>
        <rFont val="맑은 고딕"/>
        <family val="2"/>
      </rPr>
      <t xml:space="preserve">월</t>
    </r>
    <r>
      <rPr>
        <b val="true"/>
        <sz val="9"/>
        <color rgb="FF1F4E9A"/>
        <rFont val="맑은 고딕"/>
        <family val="0"/>
        <charset val="1"/>
      </rPr>
      <t xml:space="preserve">/</t>
    </r>
    <r>
      <rPr>
        <b val="true"/>
        <sz val="9"/>
        <color rgb="FF1F4E9A"/>
        <rFont val="맑은 고딕"/>
        <family val="2"/>
      </rPr>
      <t xml:space="preserve">일</t>
    </r>
  </si>
  <si>
    <t xml:space="preserve">품목</t>
  </si>
  <si>
    <t xml:space="preserve">단가</t>
  </si>
  <si>
    <t xml:space="preserve">합      계</t>
  </si>
  <si>
    <t xml:space="preserve">입금</t>
  </si>
  <si>
    <t xml:space="preserve">인수자</t>
  </si>
  <si>
    <r>
      <rPr>
        <sz val="9"/>
        <color rgb="FF1F2937"/>
        <rFont val="맑은 고딕"/>
        <family val="0"/>
        <charset val="1"/>
      </rPr>
      <t xml:space="preserve">(</t>
    </r>
    <r>
      <rPr>
        <sz val="9"/>
        <color rgb="FF1F2937"/>
        <rFont val="맑은 고딕"/>
        <family val="2"/>
      </rPr>
      <t xml:space="preserve">인</t>
    </r>
    <r>
      <rPr>
        <sz val="9"/>
        <color rgb="FF1F2937"/>
        <rFont val="맑은 고딕"/>
        <family val="0"/>
        <charset val="1"/>
      </rPr>
      <t xml:space="preserve">)</t>
    </r>
  </si>
  <si>
    <t xml:space="preserve">절  취  선</t>
  </si>
  <si>
    <r>
      <rPr>
        <b val="true"/>
        <sz val="10"/>
        <color rgb="FFB42318"/>
        <rFont val="맑은 고딕"/>
        <family val="0"/>
        <charset val="1"/>
      </rPr>
      <t xml:space="preserve">(</t>
    </r>
    <r>
      <rPr>
        <b val="true"/>
        <sz val="10"/>
        <color rgb="FFB42318"/>
        <rFont val="맑은 고딕"/>
        <family val="2"/>
      </rPr>
      <t xml:space="preserve">공급자 보관용</t>
    </r>
    <r>
      <rPr>
        <b val="true"/>
        <sz val="10"/>
        <color rgb="FFB42318"/>
        <rFont val="맑은 고딕"/>
        <family val="0"/>
        <charset val="1"/>
      </rPr>
      <t xml:space="preserve">)</t>
    </r>
  </si>
  <si>
    <r>
      <rPr>
        <b val="true"/>
        <sz val="8"/>
        <color rgb="FFB42318"/>
        <rFont val="맑은 고딕"/>
        <family val="2"/>
      </rPr>
      <t xml:space="preserve">합계금액
</t>
    </r>
    <r>
      <rPr>
        <b val="true"/>
        <sz val="8"/>
        <color rgb="FFB42318"/>
        <rFont val="맑은 고딕"/>
        <family val="0"/>
        <charset val="1"/>
      </rPr>
      <t xml:space="preserve">(</t>
    </r>
    <r>
      <rPr>
        <b val="true"/>
        <sz val="8"/>
        <color rgb="FFB42318"/>
        <rFont val="맑은 고딕"/>
        <family val="2"/>
      </rPr>
      <t xml:space="preserve">공급가액</t>
    </r>
    <r>
      <rPr>
        <b val="true"/>
        <sz val="8"/>
        <color rgb="FFB42318"/>
        <rFont val="맑은 고딕"/>
        <family val="0"/>
        <charset val="1"/>
      </rPr>
      <t xml:space="preserve">+</t>
    </r>
    <r>
      <rPr>
        <b val="true"/>
        <sz val="8"/>
        <color rgb="FFB42318"/>
        <rFont val="맑은 고딕"/>
        <family val="2"/>
      </rPr>
      <t xml:space="preserve">세액</t>
    </r>
    <r>
      <rPr>
        <b val="true"/>
        <sz val="8"/>
        <color rgb="FFB42318"/>
        <rFont val="맑은 고딕"/>
        <family val="0"/>
        <charset val="1"/>
      </rPr>
      <t xml:space="preserve">)</t>
    </r>
  </si>
  <si>
    <r>
      <rPr>
        <b val="true"/>
        <sz val="9"/>
        <color rgb="FFB42318"/>
        <rFont val="맑은 고딕"/>
        <family val="2"/>
      </rPr>
      <t xml:space="preserve">월</t>
    </r>
    <r>
      <rPr>
        <b val="true"/>
        <sz val="9"/>
        <color rgb="FFB42318"/>
        <rFont val="맑은 고딕"/>
        <family val="0"/>
        <charset val="1"/>
      </rPr>
      <t xml:space="preserve">/</t>
    </r>
    <r>
      <rPr>
        <b val="true"/>
        <sz val="9"/>
        <color rgb="FFB42318"/>
        <rFont val="맑은 고딕"/>
        <family val="2"/>
      </rPr>
      <t xml:space="preserve">일</t>
    </r>
  </si>
  <si>
    <t xml:space="preserve">거래처 목록</t>
  </si>
  <si>
    <r>
      <rPr>
        <sz val="10"/>
        <color rgb="FF6B7280"/>
        <rFont val="맑은 고딕"/>
        <family val="2"/>
      </rPr>
      <t xml:space="preserve">거래처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공급받는자</t>
    </r>
    <r>
      <rPr>
        <sz val="10"/>
        <color rgb="FF6B7280"/>
        <rFont val="맑은 고딕"/>
        <family val="0"/>
        <charset val="1"/>
      </rPr>
      <t xml:space="preserve">) </t>
    </r>
    <r>
      <rPr>
        <sz val="10"/>
        <color rgb="FF6B7280"/>
        <rFont val="맑은 고딕"/>
        <family val="2"/>
      </rPr>
      <t xml:space="preserve">정보를 한 번 입력해 두면 입력 시트에서 고를 때 자동으로 채워져요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</si>
  <si>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담당자</t>
  </si>
  <si>
    <t xml:space="preserve">연락처</t>
  </si>
  <si>
    <t xml:space="preserve">214-86-12345</t>
  </si>
  <si>
    <t xml:space="preserve">이한빛</t>
  </si>
  <si>
    <r>
      <rPr>
        <sz val="10"/>
        <color rgb="FF1F2937"/>
        <rFont val="맑은 고딕"/>
        <family val="2"/>
      </rPr>
      <t xml:space="preserve">서울특별시 마포구 양화로 </t>
    </r>
    <r>
      <rPr>
        <sz val="10"/>
        <color rgb="FF1F2937"/>
        <rFont val="맑은 고딕"/>
        <family val="0"/>
        <charset val="1"/>
      </rPr>
      <t xml:space="preserve">45, 5</t>
    </r>
    <r>
      <rPr>
        <sz val="10"/>
        <color rgb="FF1F2937"/>
        <rFont val="맑은 고딕"/>
        <family val="2"/>
      </rPr>
      <t xml:space="preserve">층</t>
    </r>
  </si>
  <si>
    <t xml:space="preserve">서비스업</t>
  </si>
  <si>
    <t xml:space="preserve">시각디자인</t>
  </si>
  <si>
    <t xml:space="preserve">이수진 실장</t>
  </si>
  <si>
    <t xml:space="preserve">02-312-4567</t>
  </si>
  <si>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주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맑은 고딕"/>
        <family val="2"/>
      </rPr>
      <t xml:space="preserve">새봄푸드</t>
    </r>
  </si>
  <si>
    <t xml:space="preserve">105-81-23456</t>
  </si>
  <si>
    <t xml:space="preserve">박새봄</t>
  </si>
  <si>
    <r>
      <rPr>
        <sz val="10"/>
        <color rgb="FF1F2937"/>
        <rFont val="맑은 고딕"/>
        <family val="2"/>
      </rPr>
      <t xml:space="preserve">경기도 성남시 분당구 판교로 </t>
    </r>
    <r>
      <rPr>
        <sz val="10"/>
        <color rgb="FF1F2937"/>
        <rFont val="맑은 고딕"/>
        <family val="0"/>
        <charset val="1"/>
      </rPr>
      <t xml:space="preserve">200</t>
    </r>
  </si>
  <si>
    <t xml:space="preserve">제조업</t>
  </si>
  <si>
    <t xml:space="preserve">식품 제조</t>
  </si>
  <si>
    <t xml:space="preserve">김태호 대리</t>
  </si>
  <si>
    <t xml:space="preserve">031-789-1234</t>
  </si>
  <si>
    <t xml:space="preserve">푸른숲 영어학원</t>
  </si>
  <si>
    <t xml:space="preserve">312-90-34567</t>
  </si>
  <si>
    <t xml:space="preserve">최푸른</t>
  </si>
  <si>
    <r>
      <rPr>
        <sz val="10"/>
        <color rgb="FF1F2937"/>
        <rFont val="맑은 고딕"/>
        <family val="2"/>
      </rPr>
      <t xml:space="preserve">대전광역시 서구 둔산로 </t>
    </r>
    <r>
      <rPr>
        <sz val="10"/>
        <color rgb="FF1F2937"/>
        <rFont val="맑은 고딕"/>
        <family val="0"/>
        <charset val="1"/>
      </rPr>
      <t xml:space="preserve">88</t>
    </r>
  </si>
  <si>
    <t xml:space="preserve">교육서비스업</t>
  </si>
  <si>
    <t xml:space="preserve">학원</t>
  </si>
  <si>
    <t xml:space="preserve">최푸른 원장</t>
  </si>
  <si>
    <t xml:space="preserve">042-482-5678</t>
  </si>
  <si>
    <t xml:space="preserve">오늘책방</t>
  </si>
  <si>
    <t xml:space="preserve">617-12-45678</t>
  </si>
  <si>
    <t xml:space="preserve">정오늘</t>
  </si>
  <si>
    <r>
      <rPr>
        <sz val="10"/>
        <color rgb="FF1F2937"/>
        <rFont val="맑은 고딕"/>
        <family val="2"/>
      </rPr>
      <t xml:space="preserve">부산광역시 해운대구 해운대로 </t>
    </r>
    <r>
      <rPr>
        <sz val="10"/>
        <color rgb="FF1F2937"/>
        <rFont val="맑은 고딕"/>
        <family val="0"/>
        <charset val="1"/>
      </rPr>
      <t xml:space="preserve">321</t>
    </r>
  </si>
  <si>
    <t xml:space="preserve">서적</t>
  </si>
  <si>
    <t xml:space="preserve">정오늘 대표</t>
  </si>
  <si>
    <t xml:space="preserve">051-741-2345</t>
  </si>
  <si>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맑은 고딕"/>
        <family val="2"/>
      </rPr>
      <t xml:space="preserve">주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맑은 고딕"/>
        <family val="2"/>
      </rPr>
      <t xml:space="preserve">누리테크</t>
    </r>
  </si>
  <si>
    <t xml:space="preserve">220-87-56789</t>
  </si>
  <si>
    <t xml:space="preserve">윤누리</t>
  </si>
  <si>
    <r>
      <rPr>
        <sz val="10"/>
        <color rgb="FF1F2937"/>
        <rFont val="맑은 고딕"/>
        <family val="2"/>
      </rPr>
      <t xml:space="preserve">서울특별시 강남구 테헤란로 </t>
    </r>
    <r>
      <rPr>
        <sz val="10"/>
        <color rgb="FF1F2937"/>
        <rFont val="맑은 고딕"/>
        <family val="0"/>
        <charset val="1"/>
      </rPr>
      <t xml:space="preserve">456, 10</t>
    </r>
    <r>
      <rPr>
        <sz val="10"/>
        <color rgb="FF1F2937"/>
        <rFont val="맑은 고딕"/>
        <family val="2"/>
      </rPr>
      <t xml:space="preserve">층</t>
    </r>
  </si>
  <si>
    <t xml:space="preserve">정보통신업</t>
  </si>
  <si>
    <t xml:space="preserve">소프트웨어 개발</t>
  </si>
  <si>
    <t xml:space="preserve">한지민 매니저</t>
  </si>
  <si>
    <t xml:space="preserve">02-555-6789</t>
  </si>
  <si>
    <t xml:space="preserve">품목 목록</t>
  </si>
  <si>
    <r>
      <rPr>
        <sz val="10"/>
        <color rgb="FF6B7280"/>
        <rFont val="맑은 고딕"/>
        <family val="2"/>
      </rPr>
      <t xml:space="preserve">자주 파는 품목의 규격과 단가</t>
    </r>
    <r>
      <rPr>
        <sz val="10"/>
        <color rgb="FF6B7280"/>
        <rFont val="맑은 고딕"/>
        <family val="0"/>
        <charset val="1"/>
      </rPr>
      <t xml:space="preserve">(</t>
    </r>
    <r>
      <rPr>
        <sz val="10"/>
        <color rgb="FF6B7280"/>
        <rFont val="맑은 고딕"/>
        <family val="2"/>
      </rPr>
      <t xml:space="preserve">부가세 별도</t>
    </r>
    <r>
      <rPr>
        <sz val="10"/>
        <color rgb="FF6B7280"/>
        <rFont val="맑은 고딕"/>
        <family val="0"/>
        <charset val="1"/>
      </rPr>
      <t xml:space="preserve">)</t>
    </r>
    <r>
      <rPr>
        <sz val="10"/>
        <color rgb="FF6B7280"/>
        <rFont val="맑은 고딕"/>
        <family val="2"/>
      </rPr>
      <t xml:space="preserve">를 적어 두면 입력 시트에서 자동으로 채워져요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</si>
  <si>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기본 과세 구분</t>
  </si>
  <si>
    <t xml:space="preserve">메모</t>
  </si>
  <si>
    <r>
      <rPr>
        <sz val="10"/>
        <color rgb="FF1F2937"/>
        <rFont val="맑은 고딕"/>
        <family val="0"/>
        <charset val="1"/>
      </rPr>
      <t xml:space="preserve">80g 2,500</t>
    </r>
    <r>
      <rPr>
        <sz val="10"/>
        <color rgb="FF1F2937"/>
        <rFont val="맑은 고딕"/>
        <family val="2"/>
      </rPr>
      <t xml:space="preserve">매</t>
    </r>
    <r>
      <rPr>
        <sz val="10"/>
        <color rgb="FF1F2937"/>
        <rFont val="맑은 고딕"/>
        <family val="0"/>
        <charset val="1"/>
      </rPr>
      <t xml:space="preserve">/</t>
    </r>
    <r>
      <rPr>
        <sz val="10"/>
        <color rgb="FF1F2937"/>
        <rFont val="맑은 고딕"/>
        <family val="2"/>
      </rPr>
      <t xml:space="preserve">박스</t>
    </r>
  </si>
  <si>
    <t xml:space="preserve">과세</t>
  </si>
  <si>
    <r>
      <rPr>
        <sz val="10"/>
        <color rgb="FF1F2937"/>
        <rFont val="맑은 고딕"/>
        <family val="0"/>
        <charset val="1"/>
      </rPr>
      <t xml:space="preserve">0.7mm </t>
    </r>
    <r>
      <rPr>
        <sz val="10"/>
        <color rgb="FF1F2937"/>
        <rFont val="맑은 고딕"/>
        <family val="2"/>
      </rPr>
      <t xml:space="preserve">흑색 </t>
    </r>
    <r>
      <rPr>
        <sz val="10"/>
        <color rgb="FF1F2937"/>
        <rFont val="맑은 고딕"/>
        <family val="0"/>
        <charset val="1"/>
      </rPr>
      <t xml:space="preserve">12</t>
    </r>
    <r>
      <rPr>
        <sz val="10"/>
        <color rgb="FF1F2937"/>
        <rFont val="맑은 고딕"/>
        <family val="2"/>
      </rPr>
      <t xml:space="preserve">자루</t>
    </r>
  </si>
  <si>
    <t xml:space="preserve">형광펜 세트</t>
  </si>
  <si>
    <r>
      <rPr>
        <sz val="10"/>
        <color rgb="FF1F2937"/>
        <rFont val="맑은 고딕"/>
        <family val="0"/>
        <charset val="1"/>
      </rPr>
      <t xml:space="preserve">5</t>
    </r>
    <r>
      <rPr>
        <sz val="10"/>
        <color rgb="FF1F2937"/>
        <rFont val="맑은 고딕"/>
        <family val="2"/>
      </rPr>
      <t xml:space="preserve">색</t>
    </r>
  </si>
  <si>
    <t xml:space="preserve">검정 표준용량</t>
  </si>
  <si>
    <t xml:space="preserve">파일 바인더</t>
  </si>
  <si>
    <r>
      <rPr>
        <sz val="10"/>
        <color rgb="FF1F2937"/>
        <rFont val="맑은 고딕"/>
        <family val="0"/>
        <charset val="1"/>
      </rPr>
      <t xml:space="preserve">A4 3</t>
    </r>
    <r>
      <rPr>
        <sz val="10"/>
        <color rgb="FF1F2937"/>
        <rFont val="맑은 고딕"/>
        <family val="2"/>
      </rPr>
      <t xml:space="preserve">공 </t>
    </r>
    <r>
      <rPr>
        <sz val="10"/>
        <color rgb="FF1F2937"/>
        <rFont val="맑은 고딕"/>
        <family val="0"/>
        <charset val="1"/>
      </rPr>
      <t xml:space="preserve">50mm</t>
    </r>
  </si>
  <si>
    <t xml:space="preserve">스테이플러</t>
  </si>
  <si>
    <t xml:space="preserve">중형</t>
  </si>
  <si>
    <r>
      <rPr>
        <sz val="10"/>
        <color rgb="FF1F2937"/>
        <rFont val="맑은 고딕"/>
        <family val="0"/>
        <charset val="1"/>
      </rPr>
      <t xml:space="preserve">76×76mm 12</t>
    </r>
    <r>
      <rPr>
        <sz val="10"/>
        <color rgb="FF1F2937"/>
        <rFont val="맑은 고딕"/>
        <family val="2"/>
      </rPr>
      <t xml:space="preserve">패드</t>
    </r>
  </si>
  <si>
    <t xml:space="preserve">메시 등받이</t>
  </si>
  <si>
    <t xml:space="preserve">도서</t>
  </si>
  <si>
    <t xml:space="preserve">면세</t>
  </si>
  <si>
    <r>
      <rPr>
        <sz val="10"/>
        <color rgb="FF1F2937"/>
        <rFont val="맑은 고딕"/>
        <family val="0"/>
        <charset val="1"/>
      </rPr>
      <t xml:space="preserve">2027</t>
    </r>
    <r>
      <rPr>
        <sz val="10"/>
        <color rgb="FF1F2937"/>
        <rFont val="맑은 고딕"/>
        <family val="2"/>
      </rPr>
      <t xml:space="preserve">년</t>
    </r>
  </si>
  <si>
    <t xml:space="preserve">목록</t>
  </si>
  <si>
    <r>
      <rPr>
        <sz val="10"/>
        <color rgb="FF6B7280"/>
        <rFont val="맑은 고딕"/>
        <family val="2"/>
      </rPr>
      <t xml:space="preserve">드롭다운 선택지예요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</si>
  <si>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과세 구분</t>
  </si>
  <si>
    <r>
      <rPr>
        <sz val="9"/>
        <color rgb="FF6B7280"/>
        <rFont val="맑은 고딕"/>
        <family val="2"/>
      </rPr>
      <t xml:space="preserve">과세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맑은 고딕"/>
        <family val="2"/>
      </rPr>
      <t xml:space="preserve">공급가액의 </t>
    </r>
    <r>
      <rPr>
        <sz val="9"/>
        <color rgb="FF6B7280"/>
        <rFont val="맑은 고딕"/>
        <family val="0"/>
        <charset val="1"/>
      </rPr>
      <t xml:space="preserve">10%</t>
    </r>
    <r>
      <rPr>
        <sz val="9"/>
        <color rgb="FF6B7280"/>
        <rFont val="맑은 고딕"/>
        <family val="2"/>
      </rPr>
      <t xml:space="preserve">를 세액으로 계산해요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맑은 고딕"/>
        <family val="2"/>
      </rPr>
      <t xml:space="preserve">원 단위 미만 버림</t>
    </r>
    <r>
      <rPr>
        <sz val="9"/>
        <color rgb="FF6B7280"/>
        <rFont val="맑은 고딕"/>
        <family val="0"/>
        <charset val="1"/>
      </rPr>
      <t xml:space="preserve">).</t>
    </r>
  </si>
  <si>
    <r>
      <rPr>
        <sz val="9"/>
        <color rgb="FF6B7280"/>
        <rFont val="맑은 고딕"/>
        <family val="2"/>
      </rPr>
      <t xml:space="preserve">면세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맑은 고딕"/>
        <family val="2"/>
      </rPr>
      <t xml:space="preserve">세액 </t>
    </r>
    <r>
      <rPr>
        <sz val="9"/>
        <color rgb="FF6B7280"/>
        <rFont val="맑은 고딕"/>
        <family val="0"/>
        <charset val="1"/>
      </rPr>
      <t xml:space="preserve">0</t>
    </r>
    <r>
      <rPr>
        <sz val="9"/>
        <color rgb="FF6B7280"/>
        <rFont val="맑은 고딕"/>
        <family val="2"/>
      </rPr>
      <t xml:space="preserve">원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맑은 고딕"/>
        <family val="2"/>
      </rPr>
      <t xml:space="preserve">도서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맑은 고딕"/>
        <family val="2"/>
      </rPr>
      <t xml:space="preserve">가공하지 않은 농산물처럼 부가가치세가 면제되는 품목에 써요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</si>
  <si>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점검</t>
  </si>
  <si>
    <r>
      <rPr>
        <sz val="10"/>
        <color rgb="FF6B7280"/>
        <rFont val="맑은 고딕"/>
        <family val="2"/>
      </rPr>
      <t xml:space="preserve">자동 점검 항목이에요</t>
    </r>
    <r>
      <rPr>
        <sz val="10"/>
        <color rgb="FF6B7280"/>
        <rFont val="맑은 고딕"/>
        <family val="0"/>
        <charset val="1"/>
      </rPr>
      <t xml:space="preserve">. "</t>
    </r>
    <r>
      <rPr>
        <sz val="10"/>
        <color rgb="FF6B7280"/>
        <rFont val="맑은 고딕"/>
        <family val="2"/>
      </rPr>
      <t xml:space="preserve">확인 필요</t>
    </r>
    <r>
      <rPr>
        <sz val="10"/>
        <color rgb="FF6B7280"/>
        <rFont val="맑은 고딕"/>
        <family val="0"/>
        <charset val="1"/>
      </rPr>
      <t xml:space="preserve">"</t>
    </r>
    <r>
      <rPr>
        <sz val="10"/>
        <color rgb="FF6B7280"/>
        <rFont val="맑은 고딕"/>
        <family val="2"/>
      </rPr>
      <t xml:space="preserve">가 보이면 오른쪽 시트에서 고쳐 주세요</t>
    </r>
    <r>
      <rPr>
        <sz val="10"/>
        <color rgb="FF6B7280"/>
        <rFont val="맑은 고딕"/>
        <family val="0"/>
        <charset val="1"/>
      </rPr>
      <t xml:space="preserve">.</t>
    </r>
  </si>
  <si>
    <t xml:space="preserve">점검 항목</t>
  </si>
  <si>
    <t xml:space="preserve">상태</t>
  </si>
  <si>
    <t xml:space="preserve">고칠 곳</t>
  </si>
  <si>
    <t xml:space="preserve">작성일자를 입력했어요</t>
  </si>
  <si>
    <r>
      <rPr>
        <sz val="10"/>
        <color rgb="FF6B7280"/>
        <rFont val="맑은 고딕"/>
        <family val="2"/>
      </rPr>
      <t xml:space="preserve">입력 </t>
    </r>
    <r>
      <rPr>
        <sz val="10"/>
        <color rgb="FF6B7280"/>
        <rFont val="맑은 고딕"/>
        <family val="0"/>
        <charset val="1"/>
      </rPr>
      <t xml:space="preserve">C5</t>
    </r>
  </si>
  <si>
    <t xml:space="preserve">거래처가 거래처 목록에 있어요</t>
  </si>
  <si>
    <r>
      <rPr>
        <sz val="10"/>
        <color rgb="FF6B7280"/>
        <rFont val="맑은 고딕"/>
        <family val="2"/>
      </rPr>
      <t xml:space="preserve">입력 </t>
    </r>
    <r>
      <rPr>
        <sz val="10"/>
        <color rgb="FF6B7280"/>
        <rFont val="맑은 고딕"/>
        <family val="0"/>
        <charset val="1"/>
      </rPr>
      <t xml:space="preserve">C7 / </t>
    </r>
    <r>
      <rPr>
        <sz val="10"/>
        <color rgb="FF6B7280"/>
        <rFont val="맑은 고딕"/>
        <family val="2"/>
      </rPr>
      <t xml:space="preserve">거래처 목록</t>
    </r>
  </si>
  <si>
    <r>
      <rPr>
        <sz val="10"/>
        <color rgb="FF1F2937"/>
        <rFont val="맑은 고딕"/>
        <family val="2"/>
      </rPr>
      <t xml:space="preserve">공급자 등록번호가 </t>
    </r>
    <r>
      <rPr>
        <sz val="10"/>
        <color rgb="FF1F2937"/>
        <rFont val="맑은 고딕"/>
        <family val="0"/>
        <charset val="1"/>
      </rPr>
      <t xml:space="preserve">10</t>
    </r>
    <r>
      <rPr>
        <sz val="10"/>
        <color rgb="FF1F2937"/>
        <rFont val="맑은 고딕"/>
        <family val="2"/>
      </rPr>
      <t xml:space="preserve">자리예요</t>
    </r>
  </si>
  <si>
    <r>
      <rPr>
        <sz val="10"/>
        <color rgb="FF6B7280"/>
        <rFont val="맑은 고딕"/>
        <family val="2"/>
      </rPr>
      <t xml:space="preserve">입력 </t>
    </r>
    <r>
      <rPr>
        <sz val="10"/>
        <color rgb="FF6B7280"/>
        <rFont val="맑은 고딕"/>
        <family val="0"/>
        <charset val="1"/>
      </rPr>
      <t xml:space="preserve">G5 (</t>
    </r>
    <r>
      <rPr>
        <sz val="10"/>
        <color rgb="FF6B7280"/>
        <rFont val="맑은 고딕"/>
        <family val="2"/>
      </rPr>
      <t xml:space="preserve">예</t>
    </r>
    <r>
      <rPr>
        <sz val="10"/>
        <color rgb="FF6B7280"/>
        <rFont val="맑은 고딕"/>
        <family val="0"/>
        <charset val="1"/>
      </rPr>
      <t xml:space="preserve">: 123-45-67890)</t>
    </r>
  </si>
  <si>
    <r>
      <rPr>
        <sz val="10"/>
        <color rgb="FF1F2937"/>
        <rFont val="맑은 고딕"/>
        <family val="2"/>
      </rPr>
      <t xml:space="preserve">공급받는자 등록번호가 </t>
    </r>
    <r>
      <rPr>
        <sz val="10"/>
        <color rgb="FF1F2937"/>
        <rFont val="맑은 고딕"/>
        <family val="0"/>
        <charset val="1"/>
      </rPr>
      <t xml:space="preserve">10</t>
    </r>
    <r>
      <rPr>
        <sz val="10"/>
        <color rgb="FF1F2937"/>
        <rFont val="맑은 고딕"/>
        <family val="2"/>
      </rPr>
      <t xml:space="preserve">자리예요</t>
    </r>
  </si>
  <si>
    <r>
      <rPr>
        <sz val="10"/>
        <color rgb="FF6B7280"/>
        <rFont val="맑은 고딕"/>
        <family val="2"/>
      </rPr>
      <t xml:space="preserve">거래처 목록 </t>
    </r>
    <r>
      <rPr>
        <sz val="10"/>
        <color rgb="FF6B7280"/>
        <rFont val="맑은 고딕"/>
        <family val="0"/>
        <charset val="1"/>
      </rPr>
      <t xml:space="preserve">B</t>
    </r>
    <r>
      <rPr>
        <sz val="10"/>
        <color rgb="FF6B7280"/>
        <rFont val="맑은 고딕"/>
        <family val="2"/>
      </rPr>
      <t xml:space="preserve">열</t>
    </r>
  </si>
  <si>
    <t xml:space="preserve">품목 목록에 없는 품목은 단가를 직접 입력했어요</t>
  </si>
  <si>
    <r>
      <rPr>
        <sz val="10"/>
        <color rgb="FF6B7280"/>
        <rFont val="맑은 고딕"/>
        <family val="2"/>
      </rPr>
      <t xml:space="preserve">입력 </t>
    </r>
    <r>
      <rPr>
        <sz val="10"/>
        <color rgb="FF6B7280"/>
        <rFont val="맑은 고딕"/>
        <family val="0"/>
        <charset val="1"/>
      </rPr>
      <t xml:space="preserve">G</t>
    </r>
    <r>
      <rPr>
        <sz val="10"/>
        <color rgb="FF6B7280"/>
        <rFont val="맑은 고딕"/>
        <family val="2"/>
      </rPr>
      <t xml:space="preserve">열 </t>
    </r>
    <r>
      <rPr>
        <sz val="10"/>
        <color rgb="FF6B7280"/>
        <rFont val="맑은 고딕"/>
        <family val="0"/>
        <charset val="1"/>
      </rPr>
      <t xml:space="preserve">/ </t>
    </r>
    <r>
      <rPr>
        <sz val="10"/>
        <color rgb="FF6B7280"/>
        <rFont val="맑은 고딕"/>
        <family val="2"/>
      </rPr>
      <t xml:space="preserve">품목 목록</t>
    </r>
  </si>
  <si>
    <t xml:space="preserve">품목이 있는 줄에 수량이 있어요</t>
  </si>
  <si>
    <r>
      <rPr>
        <sz val="10"/>
        <color rgb="FF6B7280"/>
        <rFont val="맑은 고딕"/>
        <family val="2"/>
      </rPr>
      <t xml:space="preserve">입력 </t>
    </r>
    <r>
      <rPr>
        <sz val="10"/>
        <color rgb="FF6B7280"/>
        <rFont val="맑은 고딕"/>
        <family val="0"/>
        <charset val="1"/>
      </rPr>
      <t xml:space="preserve">E</t>
    </r>
    <r>
      <rPr>
        <sz val="10"/>
        <color rgb="FF6B7280"/>
        <rFont val="맑은 고딕"/>
        <family val="2"/>
      </rPr>
      <t xml:space="preserve">열</t>
    </r>
  </si>
  <si>
    <r>
      <rPr>
        <sz val="10"/>
        <color rgb="FF1F2937"/>
        <rFont val="맑은 고딕"/>
        <family val="2"/>
      </rPr>
      <t xml:space="preserve">합계금액이 </t>
    </r>
    <r>
      <rPr>
        <sz val="10"/>
        <color rgb="FF1F2937"/>
        <rFont val="맑은 고딕"/>
        <family val="0"/>
        <charset val="1"/>
      </rPr>
      <t xml:space="preserve">0</t>
    </r>
    <r>
      <rPr>
        <sz val="10"/>
        <color rgb="FF1F2937"/>
        <rFont val="맑은 고딕"/>
        <family val="2"/>
      </rPr>
      <t xml:space="preserve">원 이상</t>
    </r>
    <r>
      <rPr>
        <sz val="10"/>
        <color rgb="FF1F2937"/>
        <rFont val="맑은 고딕"/>
        <family val="0"/>
        <charset val="1"/>
      </rPr>
      <t xml:space="preserve">, 1</t>
    </r>
    <r>
      <rPr>
        <sz val="10"/>
        <color rgb="FF1F2937"/>
        <rFont val="맑은 고딕"/>
        <family val="2"/>
      </rPr>
      <t xml:space="preserve">조 원 미만이에요</t>
    </r>
  </si>
  <si>
    <t xml:space="preserve">입력 품목 줄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</si>
</sst>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yyyy\-mm\-dd"/>
    <numFmt numFmtId="166" formatCode="0\줄"/>
    <numFmt numFmtId="167" formatCode="[$₩-412]#,##0;[RED]\-[$₩-412]#,##0;\-"/>
    <numFmt numFmtId="168" formatCode="0"/>
    <numFmt numFmtId="169" formatCode="m\/d"/>
    <numFmt numFmtId="170" formatCode="#,##0;[RED]\-#,##0;\-"/>
    <numFmt numFmtId="171" formatCode="yyyy&quot;년 &quot;m&quot;월 &quot;d\일"/>
    <numFmt numFmtId="172" formatCode="&quot;(₩&quot;#,##0\)"/>
    <numFmt numFmtId="173" formatCode="#,##0"/>
  </numFmts>
  <fonts count="6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맑은 고딕"/>
      <family val="2"/>
    </font>
    <font>
      <b val="true"/>
      <sz val="16"/>
      <color rgb="FFFFFFFF"/>
      <name val="맑은 고딕"/>
      <family val="0"/>
      <charset val="1"/>
    </font>
    <font>
      <sz val="10"/>
      <color rgb="FF6B7280"/>
      <name val="맑은 고딕"/>
      <family val="2"/>
    </font>
    <font>
      <sz val="10"/>
      <color rgb="FF6B7280"/>
      <name val="맑은 고딕"/>
      <family val="0"/>
      <charset val="1"/>
    </font>
    <font>
      <b val="true"/>
      <sz val="9"/>
      <color rgb="FF0F4C3A"/>
      <name val="맑은 고딕"/>
      <family val="2"/>
    </font>
    <font>
      <b val="true"/>
      <sz val="9"/>
      <color rgb="FF6B7280"/>
      <name val="맑은 고딕"/>
      <family val="2"/>
    </font>
    <font>
      <b val="true"/>
      <sz val="10"/>
      <color rgb="FF1F2937"/>
      <name val="맑은 고딕"/>
      <family val="2"/>
    </font>
    <font>
      <b val="true"/>
      <sz val="12"/>
      <color rgb="FF166534"/>
      <name val="맑은 고딕"/>
      <family val="0"/>
      <charset val="1"/>
    </font>
    <font>
      <sz val="9"/>
      <color rgb="FF6B7280"/>
      <name val="맑은 고딕"/>
      <family val="2"/>
    </font>
    <font>
      <sz val="9"/>
      <color rgb="FF6B7280"/>
      <name val="맑은 고딕"/>
      <family val="0"/>
      <charset val="1"/>
    </font>
    <font>
      <b val="true"/>
      <sz val="10"/>
      <color rgb="FF6B7280"/>
      <name val="맑은 고딕"/>
      <family val="0"/>
      <charset val="1"/>
    </font>
    <font>
      <sz val="9"/>
      <color rgb="FF1F2937"/>
      <name val="맑은 고딕"/>
      <family val="2"/>
    </font>
    <font>
      <sz val="9"/>
      <color rgb="FF1F2937"/>
      <name val="맑은 고딕"/>
      <family val="0"/>
      <charset val="1"/>
    </font>
    <font>
      <b val="true"/>
      <sz val="12"/>
      <color rgb="FF166534"/>
      <name val="맑은 고딕"/>
      <family val="2"/>
    </font>
    <font>
      <b val="true"/>
      <sz val="13"/>
      <color rgb="FF166534"/>
      <name val="맑은 고딕"/>
      <family val="0"/>
      <charset val="1"/>
    </font>
    <font>
      <b val="true"/>
      <sz val="10"/>
      <color rgb="FF92400E"/>
      <name val="맑은 고딕"/>
      <family val="0"/>
      <charset val="1"/>
    </font>
    <font>
      <b val="true"/>
      <sz val="10"/>
      <color rgb="FF177A5A"/>
      <name val="맑은 고딕"/>
      <family val="0"/>
      <charset val="1"/>
    </font>
    <font>
      <b val="true"/>
      <u val="single"/>
      <sz val="9"/>
      <color rgb="FF177A5A"/>
      <name val="맑은 고딕"/>
      <family val="2"/>
    </font>
    <font>
      <b val="true"/>
      <u val="single"/>
      <sz val="10"/>
      <color rgb="FF177A5A"/>
      <name val="맑은 고딕"/>
      <family val="2"/>
    </font>
    <font>
      <sz val="9"/>
      <color rgb="FF92400E"/>
      <name val="맑은 고딕"/>
      <family val="2"/>
    </font>
    <font>
      <sz val="9"/>
      <color rgb="FF92400E"/>
      <name val="맑은 고딕"/>
      <family val="0"/>
      <charset val="1"/>
    </font>
    <font>
      <b val="true"/>
      <sz val="11"/>
      <color rgb="FF166534"/>
      <name val="맑은 고딕"/>
      <family val="2"/>
    </font>
    <font>
      <b val="true"/>
      <sz val="9"/>
      <color rgb="FF6B7280"/>
      <name val="맑은 고딕"/>
      <family val="0"/>
      <charset val="1"/>
    </font>
    <font>
      <sz val="10"/>
      <color rgb="FF1F2937"/>
      <name val="맑은 고딕"/>
      <family val="2"/>
    </font>
    <font>
      <sz val="10"/>
      <color rgb="FF1F2937"/>
      <name val="맑은 고딕"/>
      <family val="0"/>
      <charset val="1"/>
    </font>
    <font>
      <b val="true"/>
      <sz val="9"/>
      <color rgb="FF0F4C3A"/>
      <name val="맑은 고딕"/>
      <family val="0"/>
      <charset val="1"/>
    </font>
    <font>
      <sz val="8"/>
      <color rgb="FF6B7280"/>
      <name val="맑은 고딕"/>
      <family val="2"/>
    </font>
    <font>
      <sz val="8"/>
      <color rgb="FF6B7280"/>
      <name val="맑은 고딕"/>
      <family val="0"/>
      <charset val="1"/>
    </font>
    <font>
      <sz val="10"/>
      <color rgb="FF166534"/>
      <name val="맑은 고딕"/>
      <family val="0"/>
      <charset val="1"/>
    </font>
    <font>
      <sz val="10"/>
      <color rgb="FF166534"/>
      <name val="맑은 고딕"/>
      <family val="2"/>
    </font>
    <font>
      <b val="true"/>
      <sz val="10"/>
      <color rgb="FFFFFFFF"/>
      <name val="맑은 고딕"/>
      <family val="0"/>
      <charset val="1"/>
    </font>
    <font>
      <b val="true"/>
      <sz val="10"/>
      <color rgb="FFFFFFFF"/>
      <name val="맑은 고딕"/>
      <family val="2"/>
    </font>
    <font>
      <b val="true"/>
      <sz val="10"/>
      <color rgb="FF166534"/>
      <name val="맑은 고딕"/>
      <family val="0"/>
      <charset val="1"/>
    </font>
    <font>
      <b val="true"/>
      <sz val="10"/>
      <color rgb="FF166534"/>
      <name val="맑은 고딕"/>
      <family val="2"/>
    </font>
    <font>
      <b val="true"/>
      <sz val="10"/>
      <color rgb="FF1F2937"/>
      <name val="맑은 고딕"/>
      <family val="0"/>
      <charset val="1"/>
    </font>
    <font>
      <sz val="8"/>
      <color rgb="FF166534"/>
      <name val="맑은 고딕"/>
      <family val="0"/>
      <charset val="1"/>
    </font>
    <font>
      <b val="true"/>
      <sz val="20"/>
      <color rgb="FF1F4E9A"/>
      <name val="맑은 고딕"/>
      <family val="2"/>
    </font>
    <font>
      <b val="true"/>
      <sz val="10"/>
      <color rgb="FF1F4E9A"/>
      <name val="맑은 고딕"/>
      <family val="0"/>
      <charset val="1"/>
    </font>
    <font>
      <b val="true"/>
      <sz val="10"/>
      <color rgb="FF1F4E9A"/>
      <name val="맑은 고딕"/>
      <family val="2"/>
    </font>
    <font>
      <b val="true"/>
      <sz val="9"/>
      <color rgb="FF177A5A"/>
      <name val="맑은 고딕"/>
      <family val="2"/>
    </font>
    <font>
      <b val="true"/>
      <sz val="9"/>
      <color rgb="FF177A5A"/>
      <name val="맑은 고딕"/>
      <family val="0"/>
      <charset val="1"/>
    </font>
    <font>
      <b val="true"/>
      <sz val="9"/>
      <color rgb="FF1F4E9A"/>
      <name val="맑은 고딕"/>
      <family val="2"/>
    </font>
    <font>
      <b val="true"/>
      <sz val="9"/>
      <color rgb="FF1F2937"/>
      <name val="맑은 고딕"/>
      <family val="0"/>
      <charset val="1"/>
    </font>
    <font>
      <b val="true"/>
      <sz val="8"/>
      <color rgb="FF1F4E9A"/>
      <name val="맑은 고딕"/>
      <family val="2"/>
    </font>
    <font>
      <b val="true"/>
      <sz val="8"/>
      <color rgb="FF1F4E9A"/>
      <name val="맑은 고딕"/>
      <family val="0"/>
      <charset val="1"/>
    </font>
    <font>
      <b val="true"/>
      <sz val="12"/>
      <color rgb="FF1F2937"/>
      <name val="맑은 고딕"/>
      <family val="2"/>
    </font>
    <font>
      <b val="true"/>
      <sz val="11"/>
      <color rgb="FF1F2937"/>
      <name val="맑은 고딕"/>
      <family val="0"/>
      <charset val="1"/>
    </font>
    <font>
      <b val="true"/>
      <sz val="9"/>
      <color rgb="FF1F4E9A"/>
      <name val="맑은 고딕"/>
      <family val="0"/>
      <charset val="1"/>
    </font>
    <font>
      <sz val="8"/>
      <color rgb="FF1F2937"/>
      <name val="맑은 고딕"/>
      <family val="0"/>
      <charset val="1"/>
    </font>
    <font>
      <sz val="8"/>
      <color rgb="FF9CA3AF"/>
      <name val="맑은 고딕"/>
      <family val="2"/>
    </font>
    <font>
      <b val="true"/>
      <sz val="20"/>
      <color rgb="FFB42318"/>
      <name val="맑은 고딕"/>
      <family val="2"/>
    </font>
    <font>
      <b val="true"/>
      <sz val="10"/>
      <color rgb="FFB42318"/>
      <name val="맑은 고딕"/>
      <family val="0"/>
      <charset val="1"/>
    </font>
    <font>
      <b val="true"/>
      <sz val="10"/>
      <color rgb="FFB42318"/>
      <name val="맑은 고딕"/>
      <family val="2"/>
    </font>
    <font>
      <b val="true"/>
      <sz val="9"/>
      <color rgb="FFB42318"/>
      <name val="맑은 고딕"/>
      <family val="2"/>
    </font>
    <font>
      <b val="true"/>
      <sz val="8"/>
      <color rgb="FFB42318"/>
      <name val="맑은 고딕"/>
      <family val="2"/>
    </font>
    <font>
      <b val="true"/>
      <sz val="8"/>
      <color rgb="FFB42318"/>
      <name val="맑은 고딕"/>
      <family val="0"/>
      <charset val="1"/>
    </font>
    <font>
      <b val="true"/>
      <sz val="9"/>
      <color rgb="FFB42318"/>
      <name val="맑은 고딕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EF3FB"/>
      </patternFill>
    </fill>
    <fill>
      <patternFill patternType="solid">
        <fgColor rgb="FFECFDF5"/>
        <bgColor rgb="FFF4F7F6"/>
      </patternFill>
    </fill>
    <fill>
      <patternFill patternType="solid">
        <fgColor rgb="FFFFF7ED"/>
        <bgColor rgb="FFFDF1EF"/>
      </patternFill>
    </fill>
    <fill>
      <patternFill patternType="solid">
        <fgColor rgb="FF177A5A"/>
        <bgColor rgb="FF008080"/>
      </patternFill>
    </fill>
    <fill>
      <patternFill patternType="solid">
        <fgColor rgb="FFEEF3FB"/>
        <bgColor rgb="FFF4F7F6"/>
      </patternFill>
    </fill>
    <fill>
      <patternFill patternType="solid">
        <fgColor rgb="FFFDF1EF"/>
        <bgColor rgb="FFFFF7ED"/>
      </patternFill>
    </fill>
  </fills>
  <borders count="2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  <border diagonalUp="false" diagonalDown="false">
      <left style="thin">
        <color rgb="FFE5E7EB"/>
      </left>
      <right/>
      <top style="thin">
        <color rgb="FFE5E7EB"/>
      </top>
      <bottom style="thin">
        <color rgb="FFE5E7EB"/>
      </bottom>
      <diagonal/>
    </border>
    <border diagonalUp="false" diagonalDown="false">
      <left style="medium">
        <color rgb="FF1F4E9A"/>
      </left>
      <right style="thin">
        <color rgb="FF1F4E9A"/>
      </right>
      <top style="medium">
        <color rgb="FF1F4E9A"/>
      </top>
      <bottom style="thin">
        <color rgb="FF1F4E9A"/>
      </bottom>
      <diagonal/>
    </border>
    <border diagonalUp="false" diagonalDown="false">
      <left style="thin">
        <color rgb="FF1F4E9A"/>
      </left>
      <right style="thin">
        <color rgb="FF1F4E9A"/>
      </right>
      <top style="medium">
        <color rgb="FF1F4E9A"/>
      </top>
      <bottom style="thin">
        <color rgb="FF1F4E9A"/>
      </bottom>
      <diagonal/>
    </border>
    <border diagonalUp="false" diagonalDown="false">
      <left style="thin">
        <color rgb="FF1F4E9A"/>
      </left>
      <right style="medium">
        <color rgb="FF1F4E9A"/>
      </right>
      <top style="medium">
        <color rgb="FF1F4E9A"/>
      </top>
      <bottom style="thin">
        <color rgb="FF1F4E9A"/>
      </bottom>
      <diagonal/>
    </border>
    <border diagonalUp="false" diagonalDown="false">
      <left style="medium">
        <color rgb="FF1F4E9A"/>
      </left>
      <right style="thin">
        <color rgb="FF1F4E9A"/>
      </right>
      <top style="thin">
        <color rgb="FF1F4E9A"/>
      </top>
      <bottom style="thin">
        <color rgb="FF1F4E9A"/>
      </bottom>
      <diagonal/>
    </border>
    <border diagonalUp="false" diagonalDown="false">
      <left style="thin">
        <color rgb="FF1F4E9A"/>
      </left>
      <right style="thin">
        <color rgb="FF1F4E9A"/>
      </right>
      <top style="thin">
        <color rgb="FF1F4E9A"/>
      </top>
      <bottom style="thin">
        <color rgb="FF1F4E9A"/>
      </bottom>
      <diagonal/>
    </border>
    <border diagonalUp="false" diagonalDown="false">
      <left style="thin">
        <color rgb="FF1F4E9A"/>
      </left>
      <right style="medium">
        <color rgb="FF1F4E9A"/>
      </right>
      <top style="thin">
        <color rgb="FF1F4E9A"/>
      </top>
      <bottom style="thin">
        <color rgb="FF1F4E9A"/>
      </bottom>
      <diagonal/>
    </border>
    <border diagonalUp="false" diagonalDown="false">
      <left style="medium">
        <color rgb="FF1F4E9A"/>
      </left>
      <right style="thin">
        <color rgb="FF1F4E9A"/>
      </right>
      <top style="thin">
        <color rgb="FF1F4E9A"/>
      </top>
      <bottom style="medium">
        <color rgb="FF1F4E9A"/>
      </bottom>
      <diagonal/>
    </border>
    <border diagonalUp="false" diagonalDown="false">
      <left style="thin">
        <color rgb="FF1F4E9A"/>
      </left>
      <right style="thin">
        <color rgb="FF1F4E9A"/>
      </right>
      <top style="thin">
        <color rgb="FF1F4E9A"/>
      </top>
      <bottom style="medium">
        <color rgb="FF1F4E9A"/>
      </bottom>
      <diagonal/>
    </border>
    <border diagonalUp="false" diagonalDown="false">
      <left style="thin">
        <color rgb="FF1F4E9A"/>
      </left>
      <right style="medium">
        <color rgb="FF1F4E9A"/>
      </right>
      <top style="thin">
        <color rgb="FF1F4E9A"/>
      </top>
      <bottom style="medium">
        <color rgb="FF1F4E9A"/>
      </bottom>
      <diagonal/>
    </border>
    <border diagonalUp="false" diagonalDown="false">
      <left/>
      <right/>
      <top style="dashed">
        <color rgb="FF9CA3AF"/>
      </top>
      <bottom/>
      <diagonal/>
    </border>
    <border diagonalUp="false" diagonalDown="false">
      <left style="medium">
        <color rgb="FFB42318"/>
      </left>
      <right style="thin">
        <color rgb="FFB42318"/>
      </right>
      <top style="medium">
        <color rgb="FFB42318"/>
      </top>
      <bottom style="thin">
        <color rgb="FFB42318"/>
      </bottom>
      <diagonal/>
    </border>
    <border diagonalUp="false" diagonalDown="false">
      <left style="thin">
        <color rgb="FFB42318"/>
      </left>
      <right style="thin">
        <color rgb="FFB42318"/>
      </right>
      <top style="medium">
        <color rgb="FFB42318"/>
      </top>
      <bottom style="thin">
        <color rgb="FFB42318"/>
      </bottom>
      <diagonal/>
    </border>
    <border diagonalUp="false" diagonalDown="false">
      <left style="thin">
        <color rgb="FFB42318"/>
      </left>
      <right style="medium">
        <color rgb="FFB42318"/>
      </right>
      <top style="medium">
        <color rgb="FFB42318"/>
      </top>
      <bottom style="thin">
        <color rgb="FFB42318"/>
      </bottom>
      <diagonal/>
    </border>
    <border diagonalUp="false" diagonalDown="false">
      <left style="medium">
        <color rgb="FFB42318"/>
      </left>
      <right style="thin">
        <color rgb="FFB42318"/>
      </right>
      <top style="thin">
        <color rgb="FFB42318"/>
      </top>
      <bottom style="thin">
        <color rgb="FFB42318"/>
      </bottom>
      <diagonal/>
    </border>
    <border diagonalUp="false" diagonalDown="false">
      <left style="thin">
        <color rgb="FFB42318"/>
      </left>
      <right style="thin">
        <color rgb="FFB42318"/>
      </right>
      <top style="thin">
        <color rgb="FFB42318"/>
      </top>
      <bottom style="thin">
        <color rgb="FFB42318"/>
      </bottom>
      <diagonal/>
    </border>
    <border diagonalUp="false" diagonalDown="false">
      <left style="thin">
        <color rgb="FFB42318"/>
      </left>
      <right style="medium">
        <color rgb="FFB42318"/>
      </right>
      <top style="thin">
        <color rgb="FFB42318"/>
      </top>
      <bottom style="thin">
        <color rgb="FFB42318"/>
      </bottom>
      <diagonal/>
    </border>
    <border diagonalUp="false" diagonalDown="false">
      <left style="medium">
        <color rgb="FFB42318"/>
      </left>
      <right style="thin">
        <color rgb="FFB42318"/>
      </right>
      <top style="thin">
        <color rgb="FFB42318"/>
      </top>
      <bottom style="medium">
        <color rgb="FFB42318"/>
      </bottom>
      <diagonal/>
    </border>
    <border diagonalUp="false" diagonalDown="false">
      <left style="thin">
        <color rgb="FFB42318"/>
      </left>
      <right style="thin">
        <color rgb="FFB42318"/>
      </right>
      <top style="thin">
        <color rgb="FFB42318"/>
      </top>
      <bottom style="medium">
        <color rgb="FFB42318"/>
      </bottom>
      <diagonal/>
    </border>
    <border diagonalUp="false" diagonalDown="false">
      <left style="thin">
        <color rgb="FFB42318"/>
      </left>
      <right style="medium">
        <color rgb="FFB42318"/>
      </right>
      <top style="thin">
        <color rgb="FFB42318"/>
      </top>
      <bottom style="medium">
        <color rgb="FFB4231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8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23" fillId="5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2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3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36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6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7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5" fillId="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0" borderId="9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45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2" fillId="7" borderId="11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45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1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45" fillId="7" borderId="12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38" fillId="0" borderId="1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46" fillId="0" borderId="1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5" fillId="0" borderId="1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5" fillId="0" borderId="1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47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72" fontId="50" fillId="0" borderId="1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45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0" borderId="1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3" fontId="16" fillId="0" borderId="12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52" fillId="0" borderId="1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3" fontId="46" fillId="0" borderId="12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7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6" fillId="0" borderId="15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45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6" fillId="0" borderId="15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16" fillId="0" borderId="16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5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7" fillId="8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0" borderId="19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57" fillId="8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0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56" fillId="8" borderId="21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57" fillId="8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2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57" fillId="8" borderId="22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38" fillId="0" borderId="2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46" fillId="0" borderId="2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5" fillId="0" borderId="2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5" fillId="0" borderId="2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58" fillId="8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2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72" fontId="50" fillId="0" borderId="2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57" fillId="8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8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0" borderId="2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0" borderId="22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3" fontId="16" fillId="0" borderId="22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52" fillId="0" borderId="23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3" fontId="46" fillId="0" borderId="22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7" fillId="8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6" fillId="0" borderId="25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57" fillId="8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6" fillId="0" borderId="25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16" fillId="0" borderId="26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35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E5E7EB"/>
      <rgbColor rgb="FF808080"/>
      <rgbColor rgb="FF9999FF"/>
      <rgbColor rgb="FFB42318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B"/>
      <rgbColor rgb="FFB5E3C9"/>
      <rgbColor rgb="FFFDF1EF"/>
      <rgbColor rgb="FFF4F7F6"/>
      <rgbColor rgb="FFFF99CC"/>
      <rgbColor rgb="FFCC99FF"/>
      <rgbColor rgb="FFFEE2E2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1F4E9A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거래처목록" displayName="거래처목록" ref="A4:H54" headerRowCount="1" totalsRowCount="0" totalsRowShown="0">
  <autoFilter ref="A4:H54"/>
  <tableColumns count="8">
    <tableColumn id="1" name="상호"/>
    <tableColumn id="2" name="등록번호"/>
    <tableColumn id="3" name="대표자"/>
    <tableColumn id="4" name="주소"/>
    <tableColumn id="5" name="업태"/>
    <tableColumn id="6" name="종목"/>
    <tableColumn id="7" name="담당자"/>
    <tableColumn id="8" name="연락처"/>
  </tableColumns>
</table>
</file>

<file path=xl/tables/table2.xml><?xml version="1.0" encoding="utf-8"?>
<table xmlns="http://schemas.openxmlformats.org/spreadsheetml/2006/main" id="2" name="품목목록" displayName="품목목록" ref="A4:E104" headerRowCount="1" totalsRowCount="0" totalsRowShown="0">
  <autoFilter ref="A4:E104"/>
  <tableColumns count="5">
    <tableColumn id="1" name="품목"/>
    <tableColumn id="2" name="규격"/>
    <tableColumn id="3" name="단가"/>
    <tableColumn id="4" name="기본 과세 구분"/>
    <tableColumn id="5" name="메모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9.75" hidden="false" customHeight="true" outlineLevel="0" collapsed="false"/>
    <row r="4" customFormat="false" ht="21.75" hidden="false" customHeight="true" outlineLevel="0" collapsed="false">
      <c r="A4" s="3" t="s">
        <v>2</v>
      </c>
      <c r="B4" s="4"/>
      <c r="C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5" t="s">
        <v>4</v>
      </c>
      <c r="B5" s="6" t="s">
        <v>5</v>
      </c>
      <c r="C5" s="5" t="s">
        <v>6</v>
      </c>
    </row>
    <row r="6" customFormat="false" ht="30" hidden="false" customHeight="true" outlineLevel="0" collapsed="false">
      <c r="A6" s="7" t="s">
        <v>7</v>
      </c>
      <c r="B6" s="8" t="n">
        <f aca="false">입력!C5</f>
        <v>46323</v>
      </c>
      <c r="C6" s="9" t="s">
        <v>8</v>
      </c>
      <c r="E6" s="10"/>
      <c r="F6" s="11" t="s">
        <v>9</v>
      </c>
      <c r="G6" s="11"/>
      <c r="H6" s="11"/>
    </row>
    <row r="7" customFormat="false" ht="30" hidden="false" customHeight="true" outlineLevel="0" collapsed="false">
      <c r="A7" s="7" t="s">
        <v>10</v>
      </c>
      <c r="B7" s="12" t="str">
        <f aca="false">IF(입력!C7="","",입력!C7)</f>
        <v>한빛디자인</v>
      </c>
      <c r="C7" s="9" t="s">
        <v>11</v>
      </c>
      <c r="E7" s="13"/>
      <c r="F7" s="11" t="s">
        <v>12</v>
      </c>
      <c r="G7" s="11"/>
      <c r="H7" s="11"/>
    </row>
    <row r="8" customFormat="false" ht="30" hidden="false" customHeight="true" outlineLevel="0" collapsed="false">
      <c r="A8" s="7" t="s">
        <v>13</v>
      </c>
      <c r="B8" s="14" t="n">
        <f aca="false">COUNTIF(입력!C19:C30,"?*")</f>
        <v>7</v>
      </c>
      <c r="C8" s="9" t="s">
        <v>14</v>
      </c>
      <c r="E8" s="15" t="s">
        <v>15</v>
      </c>
      <c r="F8" s="11" t="s">
        <v>16</v>
      </c>
      <c r="G8" s="11"/>
      <c r="H8" s="11"/>
    </row>
    <row r="9" customFormat="false" ht="30" hidden="false" customHeight="true" outlineLevel="0" collapsed="false">
      <c r="A9" s="7" t="s">
        <v>17</v>
      </c>
      <c r="B9" s="16" t="n">
        <f aca="false">입력!C34</f>
        <v>985400</v>
      </c>
      <c r="C9" s="9" t="s">
        <v>18</v>
      </c>
      <c r="E9" s="17" t="s">
        <v>19</v>
      </c>
      <c r="F9" s="11" t="s">
        <v>20</v>
      </c>
      <c r="G9" s="11"/>
      <c r="H9" s="11"/>
    </row>
    <row r="10" customFormat="false" ht="30" hidden="false" customHeight="true" outlineLevel="0" collapsed="false">
      <c r="A10" s="7" t="s">
        <v>21</v>
      </c>
      <c r="B10" s="16" t="n">
        <f aca="false">입력!C35</f>
        <v>85340</v>
      </c>
      <c r="C10" s="9" t="s">
        <v>22</v>
      </c>
      <c r="E10" s="18" t="s">
        <v>23</v>
      </c>
      <c r="F10" s="19" t="str">
        <f aca="false">HYPERLINK("https://arumsoft.com/ko/resources/excel/transaction-statement-ko","단계별 사용법: arumsoft.com")</f>
        <v>단계별 사용법: arumsoft.com</v>
      </c>
      <c r="G10" s="19"/>
      <c r="H10" s="19"/>
    </row>
    <row r="11" customFormat="false" ht="30" hidden="false" customHeight="true" outlineLevel="0" collapsed="false">
      <c r="A11" s="7" t="s">
        <v>24</v>
      </c>
      <c r="B11" s="16" t="n">
        <f aca="false">입력!C36</f>
        <v>1070740</v>
      </c>
      <c r="C11" s="9" t="s">
        <v>25</v>
      </c>
      <c r="F11" s="20" t="str">
        <f aca="false">HYPERLINK("#점검!A1","확인 필요한 점검")</f>
        <v>확인 필요한 점검</v>
      </c>
      <c r="G11" s="21" t="n">
        <f aca="false">COUNTIF(점검!$B$5:$B$11,"확인 필요")</f>
        <v>0</v>
      </c>
      <c r="H11" s="22" t="str">
        <f aca="false">IF(G11=0,"모두 OK","점검 시트 확인")</f>
        <v>모두 OK</v>
      </c>
    </row>
    <row r="12" customFormat="false" ht="30" hidden="false" customHeight="true" outlineLevel="0" collapsed="false">
      <c r="A12" s="7" t="s">
        <v>26</v>
      </c>
      <c r="B12" s="16" t="n">
        <f aca="false">입력!C38</f>
        <v>1070740</v>
      </c>
      <c r="C12" s="9" t="s">
        <v>27</v>
      </c>
      <c r="E12" s="23" t="s">
        <v>28</v>
      </c>
      <c r="F12" s="23"/>
      <c r="G12" s="23"/>
      <c r="H12" s="23"/>
    </row>
    <row r="13" customFormat="false" ht="30" hidden="false" customHeight="true" outlineLevel="0" collapsed="false">
      <c r="A13" s="7" t="s">
        <v>29</v>
      </c>
      <c r="B13" s="24" t="str">
        <f aca="false">입력!C37</f>
        <v>금 일백칠만칠백사십원정</v>
      </c>
      <c r="C13" s="24"/>
      <c r="E13" s="23"/>
      <c r="F13" s="23"/>
      <c r="G13" s="23"/>
      <c r="H13" s="23"/>
    </row>
    <row r="15" customFormat="false" ht="21.75" hidden="false" customHeight="true" outlineLevel="0" collapsed="false">
      <c r="A15" s="3" t="s">
        <v>30</v>
      </c>
      <c r="B15" s="4"/>
      <c r="C15" s="4"/>
      <c r="E15" s="3" t="s">
        <v>31</v>
      </c>
      <c r="F15" s="4"/>
      <c r="G15" s="4"/>
      <c r="H15" s="4"/>
    </row>
    <row r="16" customFormat="false" ht="15" hidden="false" customHeight="false" outlineLevel="0" collapsed="false">
      <c r="A16" s="25" t="s">
        <v>32</v>
      </c>
      <c r="B16" s="25" t="s">
        <v>33</v>
      </c>
      <c r="C16" s="25"/>
      <c r="E16" s="18" t="n">
        <v>1</v>
      </c>
      <c r="F16" s="26" t="s">
        <v>34</v>
      </c>
      <c r="G16" s="26"/>
      <c r="H16" s="26"/>
    </row>
    <row r="17" customFormat="false" ht="21" hidden="false" customHeight="true" outlineLevel="0" collapsed="false">
      <c r="A17" s="27" t="str">
        <f aca="false">HYPERLINK("#'입력'!A1","입력")</f>
        <v>입력</v>
      </c>
      <c r="B17" s="28" t="s">
        <v>35</v>
      </c>
      <c r="C17" s="28"/>
      <c r="E17" s="18" t="n">
        <v>2</v>
      </c>
      <c r="F17" s="26" t="s">
        <v>36</v>
      </c>
      <c r="G17" s="26"/>
      <c r="H17" s="26"/>
    </row>
    <row r="18" customFormat="false" ht="21" hidden="false" customHeight="true" outlineLevel="0" collapsed="false">
      <c r="A18" s="27" t="str">
        <f aca="false">HYPERLINK("#'거래명세서'!A1","거래명세서")</f>
        <v>거래명세서</v>
      </c>
      <c r="B18" s="29" t="s">
        <v>37</v>
      </c>
      <c r="C18" s="29"/>
      <c r="E18" s="18" t="n">
        <v>3</v>
      </c>
      <c r="F18" s="26" t="s">
        <v>38</v>
      </c>
      <c r="G18" s="26"/>
      <c r="H18" s="26"/>
    </row>
    <row r="19" customFormat="false" ht="21" hidden="false" customHeight="true" outlineLevel="0" collapsed="false">
      <c r="A19" s="27" t="str">
        <f aca="false">HYPERLINK("#'거래처 목록'!A1","거래처 목록")</f>
        <v>거래처 목록</v>
      </c>
      <c r="B19" s="28" t="s">
        <v>39</v>
      </c>
      <c r="C19" s="28"/>
      <c r="E19" s="18" t="n">
        <v>4</v>
      </c>
      <c r="F19" s="26" t="s">
        <v>40</v>
      </c>
      <c r="G19" s="26"/>
      <c r="H19" s="26"/>
    </row>
    <row r="20" customFormat="false" ht="21" hidden="false" customHeight="true" outlineLevel="0" collapsed="false">
      <c r="A20" s="27" t="str">
        <f aca="false">HYPERLINK("#'품목 목록'!A1","품목 목록")</f>
        <v>품목 목록</v>
      </c>
      <c r="B20" s="28" t="s">
        <v>41</v>
      </c>
      <c r="C20" s="28"/>
      <c r="E20" s="18" t="n">
        <v>5</v>
      </c>
      <c r="F20" s="26" t="s">
        <v>42</v>
      </c>
      <c r="G20" s="26"/>
      <c r="H20" s="26"/>
    </row>
    <row r="21" customFormat="false" ht="21" hidden="false" customHeight="true" outlineLevel="0" collapsed="false">
      <c r="A21" s="27" t="str">
        <f aca="false">HYPERLINK("#'목록'!A1","목록")</f>
        <v>목록</v>
      </c>
      <c r="B21" s="28" t="s">
        <v>43</v>
      </c>
      <c r="C21" s="28"/>
    </row>
    <row r="22" customFormat="false" ht="21" hidden="false" customHeight="true" outlineLevel="0" collapsed="false">
      <c r="A22" s="27" t="str">
        <f aca="false">HYPERLINK("#'점검'!A1","점검")</f>
        <v>점검</v>
      </c>
      <c r="B22" s="28" t="s">
        <v>44</v>
      </c>
      <c r="C22" s="28"/>
    </row>
  </sheetData>
  <mergeCells count="21">
    <mergeCell ref="A1:H1"/>
    <mergeCell ref="A2:H2"/>
    <mergeCell ref="F6:H6"/>
    <mergeCell ref="F7:H7"/>
    <mergeCell ref="F8:H8"/>
    <mergeCell ref="F9:H9"/>
    <mergeCell ref="F10:H10"/>
    <mergeCell ref="E12:H13"/>
    <mergeCell ref="B13:C13"/>
    <mergeCell ref="B16:C16"/>
    <mergeCell ref="F16:H16"/>
    <mergeCell ref="B17:C17"/>
    <mergeCell ref="F17:H17"/>
    <mergeCell ref="B18:C18"/>
    <mergeCell ref="F18:H18"/>
    <mergeCell ref="B19:C19"/>
    <mergeCell ref="F19:H19"/>
    <mergeCell ref="B20:C20"/>
    <mergeCell ref="F20:H20"/>
    <mergeCell ref="B21:C21"/>
    <mergeCell ref="B22:C2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L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7" min="6" style="0" width="13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20"/>
    <col collapsed="false" customWidth="true" hidden="false" outlineLevel="0" max="12" min="12" style="0" width="10"/>
  </cols>
  <sheetData>
    <row r="1" customFormat="false" ht="33.75" hidden="false" customHeight="true" outlineLevel="0" collapsed="false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1.75" hidden="false" customHeight="true" outlineLevel="0" collapsed="false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9.75" hidden="false" customHeight="true" outlineLevel="0" collapsed="false"/>
    <row r="4" customFormat="false" ht="21.75" hidden="false" customHeight="true" outlineLevel="0" collapsed="false">
      <c r="B4" s="3" t="s">
        <v>47</v>
      </c>
      <c r="C4" s="4"/>
      <c r="D4" s="4"/>
      <c r="F4" s="3" t="s">
        <v>48</v>
      </c>
      <c r="G4" s="4"/>
      <c r="H4" s="4"/>
      <c r="I4" s="4"/>
      <c r="J4" s="4"/>
      <c r="K4" s="4"/>
      <c r="L4" s="4"/>
    </row>
    <row r="5" customFormat="false" ht="19.5" hidden="false" customHeight="true" outlineLevel="0" collapsed="false">
      <c r="B5" s="30" t="s">
        <v>7</v>
      </c>
      <c r="C5" s="31" t="n">
        <v>46323</v>
      </c>
      <c r="D5" s="32" t="s">
        <v>49</v>
      </c>
      <c r="F5" s="30" t="s">
        <v>50</v>
      </c>
      <c r="G5" s="33" t="s">
        <v>51</v>
      </c>
      <c r="H5" s="33"/>
      <c r="I5" s="33"/>
      <c r="J5" s="33"/>
      <c r="K5" s="33"/>
      <c r="L5" s="33"/>
    </row>
    <row r="6" customFormat="false" ht="19.5" hidden="false" customHeight="true" outlineLevel="0" collapsed="false">
      <c r="B6" s="30" t="s">
        <v>52</v>
      </c>
      <c r="C6" s="33" t="s">
        <v>53</v>
      </c>
      <c r="F6" s="30" t="s">
        <v>54</v>
      </c>
      <c r="G6" s="33" t="s">
        <v>55</v>
      </c>
      <c r="H6" s="33"/>
      <c r="I6" s="33"/>
      <c r="J6" s="33"/>
      <c r="K6" s="33"/>
      <c r="L6" s="33"/>
    </row>
    <row r="7" customFormat="false" ht="19.5" hidden="false" customHeight="true" outlineLevel="0" collapsed="false">
      <c r="B7" s="30" t="s">
        <v>56</v>
      </c>
      <c r="C7" s="34" t="s">
        <v>57</v>
      </c>
      <c r="D7" s="35" t="s">
        <v>58</v>
      </c>
      <c r="F7" s="30" t="s">
        <v>59</v>
      </c>
      <c r="G7" s="34" t="s">
        <v>60</v>
      </c>
      <c r="H7" s="34"/>
      <c r="I7" s="34"/>
      <c r="J7" s="34"/>
      <c r="K7" s="34"/>
      <c r="L7" s="34"/>
    </row>
    <row r="8" customFormat="false" ht="19.5" hidden="false" customHeight="true" outlineLevel="0" collapsed="false">
      <c r="B8" s="30" t="s">
        <v>61</v>
      </c>
      <c r="C8" s="36" t="n">
        <v>250000</v>
      </c>
      <c r="F8" s="30" t="s">
        <v>62</v>
      </c>
      <c r="G8" s="34" t="s">
        <v>63</v>
      </c>
      <c r="H8" s="34"/>
      <c r="I8" s="34"/>
      <c r="J8" s="34"/>
      <c r="K8" s="34"/>
      <c r="L8" s="34"/>
    </row>
    <row r="9" customFormat="false" ht="19.5" hidden="false" customHeight="true" outlineLevel="0" collapsed="false">
      <c r="B9" s="30" t="s">
        <v>64</v>
      </c>
      <c r="C9" s="36" t="n">
        <v>250000</v>
      </c>
      <c r="F9" s="30" t="s">
        <v>65</v>
      </c>
      <c r="G9" s="34" t="s">
        <v>66</v>
      </c>
      <c r="H9" s="34"/>
      <c r="I9" s="34"/>
      <c r="J9" s="34"/>
      <c r="K9" s="34"/>
      <c r="L9" s="34"/>
    </row>
    <row r="10" customFormat="false" ht="19.5" hidden="false" customHeight="true" outlineLevel="0" collapsed="false">
      <c r="F10" s="30" t="s">
        <v>67</v>
      </c>
      <c r="G10" s="34" t="s">
        <v>68</v>
      </c>
      <c r="H10" s="34"/>
      <c r="I10" s="34"/>
      <c r="J10" s="34"/>
      <c r="K10" s="34"/>
      <c r="L10" s="34"/>
    </row>
    <row r="12" customFormat="false" ht="21.75" hidden="false" customHeight="true" outlineLevel="0" collapsed="false">
      <c r="B12" s="3" t="s">
        <v>69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3" customFormat="false" ht="15" hidden="false" customHeight="false" outlineLevel="0" collapsed="false">
      <c r="B13" s="30" t="s">
        <v>50</v>
      </c>
      <c r="C13" s="37" t="str">
        <f aca="false">IF($C$7="","",IFERROR(INDEX('거래처 목록'!$B$5:$B$54,MATCH($C$7,'거래처 목록'!$A$5:$A$54,0)),""))</f>
        <v>214-86-12345</v>
      </c>
      <c r="F13" s="30" t="s">
        <v>62</v>
      </c>
      <c r="G13" s="38" t="str">
        <f aca="false">IF($C$7="","",IFERROR(INDEX('거래처 목록'!$D$5:$D$54,MATCH($C$7,'거래처 목록'!$A$5:$A$54,0)),""))</f>
        <v>서울특별시 마포구 양화로 45, 5층</v>
      </c>
      <c r="H13" s="38"/>
      <c r="I13" s="38"/>
      <c r="J13" s="38"/>
      <c r="K13" s="38"/>
      <c r="L13" s="38"/>
    </row>
    <row r="14" customFormat="false" ht="15" hidden="false" customHeight="false" outlineLevel="0" collapsed="false">
      <c r="B14" s="30" t="s">
        <v>54</v>
      </c>
      <c r="C14" s="37" t="str">
        <f aca="false">IF($C$7="","",$C$7)</f>
        <v>한빛디자인</v>
      </c>
      <c r="F14" s="30" t="s">
        <v>65</v>
      </c>
      <c r="G14" s="38" t="str">
        <f aca="false">IF($C$7="","",IFERROR(INDEX('거래처 목록'!$E$5:$E$54,MATCH($C$7,'거래처 목록'!$A$5:$A$54,0)),""))</f>
        <v>서비스업</v>
      </c>
      <c r="H14" s="38"/>
      <c r="I14" s="38"/>
      <c r="J14" s="38"/>
      <c r="K14" s="38"/>
      <c r="L14" s="38"/>
    </row>
    <row r="15" customFormat="false" ht="15" hidden="false" customHeight="false" outlineLevel="0" collapsed="false">
      <c r="B15" s="30" t="s">
        <v>59</v>
      </c>
      <c r="C15" s="37" t="str">
        <f aca="false">IF($C$7="","",IFERROR(INDEX('거래처 목록'!$C$5:$C$54,MATCH($C$7,'거래처 목록'!$A$5:$A$54,0)),""))</f>
        <v>이한빛</v>
      </c>
      <c r="F15" s="30" t="s">
        <v>67</v>
      </c>
      <c r="G15" s="38" t="str">
        <f aca="false">IF($C$7="","",IFERROR(INDEX('거래처 목록'!$F$5:$F$54,MATCH($C$7,'거래처 목록'!$A$5:$A$54,0)),""))</f>
        <v>시각디자인</v>
      </c>
      <c r="H15" s="38"/>
      <c r="I15" s="38"/>
      <c r="J15" s="38"/>
      <c r="K15" s="38"/>
      <c r="L15" s="38"/>
    </row>
    <row r="17" customFormat="false" ht="21.75" hidden="false" customHeight="true" outlineLevel="0" collapsed="false">
      <c r="A17" s="3" t="s">
        <v>70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customFormat="false" ht="30" hidden="false" customHeight="true" outlineLevel="0" collapsed="false">
      <c r="A18" s="39" t="s">
        <v>71</v>
      </c>
      <c r="B18" s="40" t="s">
        <v>72</v>
      </c>
      <c r="C18" s="40" t="s">
        <v>73</v>
      </c>
      <c r="D18" s="40" t="s">
        <v>74</v>
      </c>
      <c r="E18" s="41" t="s">
        <v>75</v>
      </c>
      <c r="F18" s="41" t="s">
        <v>76</v>
      </c>
      <c r="G18" s="41" t="s">
        <v>77</v>
      </c>
      <c r="H18" s="40" t="s">
        <v>78</v>
      </c>
      <c r="I18" s="41" t="s">
        <v>79</v>
      </c>
      <c r="J18" s="41" t="s">
        <v>80</v>
      </c>
      <c r="K18" s="40" t="s">
        <v>81</v>
      </c>
      <c r="L18" s="40" t="s">
        <v>82</v>
      </c>
    </row>
    <row r="19" customFormat="false" ht="18.75" hidden="false" customHeight="true" outlineLevel="0" collapsed="false">
      <c r="A19" s="42" t="n">
        <v>1</v>
      </c>
      <c r="B19" s="43"/>
      <c r="C19" s="33" t="s">
        <v>83</v>
      </c>
      <c r="D19" s="37" t="str">
        <f aca="false">IF(C19="","",IFERROR(INDEX('품목 목록'!$B$5:$B$104,MATCH(C19,'품목 목록'!$A$5:$A$104,0)),""))</f>
        <v>80g 2,500매/박스</v>
      </c>
      <c r="E19" s="44" t="n">
        <v>5</v>
      </c>
      <c r="F19" s="45" t="n">
        <f aca="false">IF(C19="","",IF(G19&lt;&gt;"",G19,IFERROR(INDEX('품목 목록'!$C$5:$C$104,MATCH(C19,'품목 목록'!$A$5:$A$104,0)),0)))</f>
        <v>26000</v>
      </c>
      <c r="G19" s="36"/>
      <c r="H19" s="33"/>
      <c r="I19" s="45" t="n">
        <f aca="false">IF(C19="","",ROUND(N(E19)*F19,0))</f>
        <v>130000</v>
      </c>
      <c r="J19" s="45" t="n">
        <f aca="false">IF(C19="","",IF(L19="면세",0,ROUNDDOWN(I19*0.1,0)))</f>
        <v>13000</v>
      </c>
      <c r="K19" s="33"/>
      <c r="L19" s="46" t="str">
        <f aca="false">IF(C19="","",IF(H19&lt;&gt;"",H19,IFERROR(INDEX('품목 목록'!$D$5:$D$104,MATCH(C19,'품목 목록'!$A$5:$A$104,0)),"과세")))</f>
        <v>과세</v>
      </c>
    </row>
    <row r="20" customFormat="false" ht="18.75" hidden="false" customHeight="true" outlineLevel="0" collapsed="false">
      <c r="A20" s="42" t="n">
        <v>2</v>
      </c>
      <c r="B20" s="43"/>
      <c r="C20" s="34" t="s">
        <v>84</v>
      </c>
      <c r="D20" s="37" t="str">
        <f aca="false">IF(C20="","",IFERROR(INDEX('품목 목록'!$B$5:$B$104,MATCH(C20,'품목 목록'!$A$5:$A$104,0)),""))</f>
        <v>0.7mm 흑색 12자루</v>
      </c>
      <c r="E20" s="44" t="n">
        <v>10</v>
      </c>
      <c r="F20" s="45" t="n">
        <f aca="false">IF(C20="","",IF(G20&lt;&gt;"",G20,IFERROR(INDEX('품목 목록'!$C$5:$C$104,MATCH(C20,'품목 목록'!$A$5:$A$104,0)),0)))</f>
        <v>6000</v>
      </c>
      <c r="G20" s="36"/>
      <c r="H20" s="33"/>
      <c r="I20" s="45" t="n">
        <f aca="false">IF(C20="","",ROUND(N(E20)*F20,0))</f>
        <v>60000</v>
      </c>
      <c r="J20" s="45" t="n">
        <f aca="false">IF(C20="","",IF(L20="면세",0,ROUNDDOWN(I20*0.1,0)))</f>
        <v>6000</v>
      </c>
      <c r="K20" s="33"/>
      <c r="L20" s="46" t="str">
        <f aca="false">IF(C20="","",IF(H20&lt;&gt;"",H20,IFERROR(INDEX('품목 목록'!$D$5:$D$104,MATCH(C20,'품목 목록'!$A$5:$A$104,0)),"과세")))</f>
        <v>과세</v>
      </c>
    </row>
    <row r="21" customFormat="false" ht="18.75" hidden="false" customHeight="true" outlineLevel="0" collapsed="false">
      <c r="A21" s="42" t="n">
        <v>3</v>
      </c>
      <c r="B21" s="43"/>
      <c r="C21" s="34" t="s">
        <v>85</v>
      </c>
      <c r="D21" s="37" t="str">
        <f aca="false">IF(C21="","",IFERROR(INDEX('품목 목록'!$B$5:$B$104,MATCH(C21,'품목 목록'!$A$5:$A$104,0)),""))</f>
        <v>검정 표준용량</v>
      </c>
      <c r="E21" s="44" t="n">
        <v>2</v>
      </c>
      <c r="F21" s="45" t="n">
        <f aca="false">IF(C21="","",IF(G21&lt;&gt;"",G21,IFERROR(INDEX('품목 목록'!$C$5:$C$104,MATCH(C21,'품목 목록'!$A$5:$A$104,0)),0)))</f>
        <v>79000</v>
      </c>
      <c r="G21" s="36"/>
      <c r="H21" s="33"/>
      <c r="I21" s="45" t="n">
        <f aca="false">IF(C21="","",ROUND(N(E21)*F21,0))</f>
        <v>158000</v>
      </c>
      <c r="J21" s="45" t="n">
        <f aca="false">IF(C21="","",IF(L21="면세",0,ROUNDDOWN(I21*0.1,0)))</f>
        <v>15800</v>
      </c>
      <c r="K21" s="33"/>
      <c r="L21" s="46" t="str">
        <f aca="false">IF(C21="","",IF(H21&lt;&gt;"",H21,IFERROR(INDEX('품목 목록'!$D$5:$D$104,MATCH(C21,'품목 목록'!$A$5:$A$104,0)),"과세")))</f>
        <v>과세</v>
      </c>
    </row>
    <row r="22" customFormat="false" ht="18.75" hidden="false" customHeight="true" outlineLevel="0" collapsed="false">
      <c r="A22" s="42" t="n">
        <v>4</v>
      </c>
      <c r="B22" s="43"/>
      <c r="C22" s="34" t="s">
        <v>86</v>
      </c>
      <c r="D22" s="37" t="str">
        <f aca="false">IF(C22="","",IFERROR(INDEX('품목 목록'!$B$5:$B$104,MATCH(C22,'품목 목록'!$A$5:$A$104,0)),""))</f>
        <v>76×76mm 12패드</v>
      </c>
      <c r="E22" s="44" t="n">
        <v>4</v>
      </c>
      <c r="F22" s="45" t="n">
        <f aca="false">IF(C22="","",IF(G22&lt;&gt;"",G22,IFERROR(INDEX('품목 목록'!$C$5:$C$104,MATCH(C22,'품목 목록'!$A$5:$A$104,0)),0)))</f>
        <v>9600</v>
      </c>
      <c r="G22" s="36"/>
      <c r="H22" s="33"/>
      <c r="I22" s="45" t="n">
        <f aca="false">IF(C22="","",ROUND(N(E22)*F22,0))</f>
        <v>38400</v>
      </c>
      <c r="J22" s="45" t="n">
        <f aca="false">IF(C22="","",IF(L22="면세",0,ROUNDDOWN(I22*0.1,0)))</f>
        <v>3840</v>
      </c>
      <c r="K22" s="33"/>
      <c r="L22" s="46" t="str">
        <f aca="false">IF(C22="","",IF(H22&lt;&gt;"",H22,IFERROR(INDEX('품목 목록'!$D$5:$D$104,MATCH(C22,'품목 목록'!$A$5:$A$104,0)),"과세")))</f>
        <v>과세</v>
      </c>
    </row>
    <row r="23" customFormat="false" ht="18.75" hidden="false" customHeight="true" outlineLevel="0" collapsed="false">
      <c r="A23" s="42" t="n">
        <v>5</v>
      </c>
      <c r="B23" s="43"/>
      <c r="C23" s="34" t="s">
        <v>87</v>
      </c>
      <c r="D23" s="37" t="str">
        <f aca="false">IF(C23="","",IFERROR(INDEX('품목 목록'!$B$5:$B$104,MATCH(C23,'품목 목록'!$A$5:$A$104,0)),""))</f>
        <v>메시 등받이</v>
      </c>
      <c r="E23" s="44" t="n">
        <v>3</v>
      </c>
      <c r="F23" s="45" t="n">
        <f aca="false">IF(C23="","",IF(G23&lt;&gt;"",G23,IFERROR(INDEX('품목 목록'!$C$5:$C$104,MATCH(C23,'품목 목록'!$A$5:$A$104,0)),0)))</f>
        <v>119000</v>
      </c>
      <c r="G23" s="36" t="n">
        <v>119000</v>
      </c>
      <c r="H23" s="33"/>
      <c r="I23" s="45" t="n">
        <f aca="false">IF(C23="","",ROUND(N(E23)*F23,0))</f>
        <v>357000</v>
      </c>
      <c r="J23" s="45" t="n">
        <f aca="false">IF(C23="","",IF(L23="면세",0,ROUNDDOWN(I23*0.1,0)))</f>
        <v>35700</v>
      </c>
      <c r="K23" s="34" t="s">
        <v>88</v>
      </c>
      <c r="L23" s="46" t="str">
        <f aca="false">IF(C23="","",IF(H23&lt;&gt;"",H23,IFERROR(INDEX('품목 목록'!$D$5:$D$104,MATCH(C23,'품목 목록'!$A$5:$A$104,0)),"과세")))</f>
        <v>과세</v>
      </c>
    </row>
    <row r="24" customFormat="false" ht="18.75" hidden="false" customHeight="true" outlineLevel="0" collapsed="false">
      <c r="A24" s="42" t="n">
        <v>6</v>
      </c>
      <c r="B24" s="43"/>
      <c r="C24" s="34" t="s">
        <v>89</v>
      </c>
      <c r="D24" s="37" t="str">
        <f aca="false">IF(C24="","",IFERROR(INDEX('품목 목록'!$B$5:$B$104,MATCH(C24,'품목 목록'!$A$5:$A$104,0)),""))</f>
        <v>도서</v>
      </c>
      <c r="E24" s="44" t="n">
        <v>6</v>
      </c>
      <c r="F24" s="45" t="n">
        <f aca="false">IF(C24="","",IF(G24&lt;&gt;"",G24,IFERROR(INDEX('품목 목록'!$C$5:$C$104,MATCH(C24,'품목 목록'!$A$5:$A$104,0)),0)))</f>
        <v>22000</v>
      </c>
      <c r="G24" s="36"/>
      <c r="H24" s="33"/>
      <c r="I24" s="45" t="n">
        <f aca="false">IF(C24="","",ROUND(N(E24)*F24,0))</f>
        <v>132000</v>
      </c>
      <c r="J24" s="45" t="n">
        <f aca="false">IF(C24="","",IF(L24="면세",0,ROUNDDOWN(I24*0.1,0)))</f>
        <v>0</v>
      </c>
      <c r="K24" s="34" t="s">
        <v>90</v>
      </c>
      <c r="L24" s="46" t="str">
        <f aca="false">IF(C24="","",IF(H24&lt;&gt;"",H24,IFERROR(INDEX('품목 목록'!$D$5:$D$104,MATCH(C24,'품목 목록'!$A$5:$A$104,0)),"과세")))</f>
        <v>면세</v>
      </c>
    </row>
    <row r="25" customFormat="false" ht="18.75" hidden="false" customHeight="true" outlineLevel="0" collapsed="false">
      <c r="A25" s="42" t="n">
        <v>7</v>
      </c>
      <c r="B25" s="43"/>
      <c r="C25" s="34" t="s">
        <v>91</v>
      </c>
      <c r="D25" s="37" t="str">
        <f aca="false">IF(C25="","",IFERROR(INDEX('품목 목록'!$B$5:$B$104,MATCH(C25,'품목 목록'!$A$5:$A$104,0)),""))</f>
        <v>2027년</v>
      </c>
      <c r="E25" s="44" t="n">
        <v>20</v>
      </c>
      <c r="F25" s="45" t="n">
        <f aca="false">IF(C25="","",IF(G25&lt;&gt;"",G25,IFERROR(INDEX('품목 목록'!$C$5:$C$104,MATCH(C25,'품목 목록'!$A$5:$A$104,0)),0)))</f>
        <v>5500</v>
      </c>
      <c r="G25" s="36"/>
      <c r="H25" s="33"/>
      <c r="I25" s="45" t="n">
        <f aca="false">IF(C25="","",ROUND(N(E25)*F25,0))</f>
        <v>110000</v>
      </c>
      <c r="J25" s="45" t="n">
        <f aca="false">IF(C25="","",IF(L25="면세",0,ROUNDDOWN(I25*0.1,0)))</f>
        <v>11000</v>
      </c>
      <c r="K25" s="34" t="s">
        <v>92</v>
      </c>
      <c r="L25" s="46" t="str">
        <f aca="false">IF(C25="","",IF(H25&lt;&gt;"",H25,IFERROR(INDEX('품목 목록'!$D$5:$D$104,MATCH(C25,'품목 목록'!$A$5:$A$104,0)),"과세")))</f>
        <v>과세</v>
      </c>
    </row>
    <row r="26" customFormat="false" ht="18.75" hidden="false" customHeight="true" outlineLevel="0" collapsed="false">
      <c r="A26" s="42" t="n">
        <v>8</v>
      </c>
      <c r="B26" s="43"/>
      <c r="C26" s="34"/>
      <c r="D26" s="37" t="str">
        <f aca="false">IF(C26="","",IFERROR(INDEX('품목 목록'!$B$5:$B$104,MATCH(C26,'품목 목록'!$A$5:$A$104,0)),""))</f>
        <v/>
      </c>
      <c r="E26" s="44"/>
      <c r="F26" s="45" t="str">
        <f aca="false">IF(C26="","",IF(G26&lt;&gt;"",G26,IFERROR(INDEX('품목 목록'!$C$5:$C$104,MATCH(C26,'품목 목록'!$A$5:$A$104,0)),0)))</f>
        <v/>
      </c>
      <c r="G26" s="36"/>
      <c r="H26" s="33"/>
      <c r="I26" s="45" t="str">
        <f aca="false">IF(C26="","",ROUND(N(E26)*F26,0))</f>
        <v/>
      </c>
      <c r="J26" s="45" t="str">
        <f aca="false">IF(C26="","",IF(L26="면세",0,ROUNDDOWN(I26*0.1,0)))</f>
        <v/>
      </c>
      <c r="K26" s="34"/>
      <c r="L26" s="46" t="str">
        <f aca="false">IF(C26="","",IF(H26&lt;&gt;"",H26,IFERROR(INDEX('품목 목록'!$D$5:$D$104,MATCH(C26,'품목 목록'!$A$5:$A$104,0)),"과세")))</f>
        <v/>
      </c>
    </row>
    <row r="27" customFormat="false" ht="18.75" hidden="false" customHeight="true" outlineLevel="0" collapsed="false">
      <c r="A27" s="42" t="n">
        <v>9</v>
      </c>
      <c r="B27" s="43"/>
      <c r="C27" s="34"/>
      <c r="D27" s="37" t="str">
        <f aca="false">IF(C27="","",IFERROR(INDEX('품목 목록'!$B$5:$B$104,MATCH(C27,'품목 목록'!$A$5:$A$104,0)),""))</f>
        <v/>
      </c>
      <c r="E27" s="44"/>
      <c r="F27" s="45" t="str">
        <f aca="false">IF(C27="","",IF(G27&lt;&gt;"",G27,IFERROR(INDEX('품목 목록'!$C$5:$C$104,MATCH(C27,'품목 목록'!$A$5:$A$104,0)),0)))</f>
        <v/>
      </c>
      <c r="G27" s="36"/>
      <c r="H27" s="33"/>
      <c r="I27" s="45" t="str">
        <f aca="false">IF(C27="","",ROUND(N(E27)*F27,0))</f>
        <v/>
      </c>
      <c r="J27" s="45" t="str">
        <f aca="false">IF(C27="","",IF(L27="면세",0,ROUNDDOWN(I27*0.1,0)))</f>
        <v/>
      </c>
      <c r="K27" s="34"/>
      <c r="L27" s="46" t="str">
        <f aca="false">IF(C27="","",IF(H27&lt;&gt;"",H27,IFERROR(INDEX('품목 목록'!$D$5:$D$104,MATCH(C27,'품목 목록'!$A$5:$A$104,0)),"과세")))</f>
        <v/>
      </c>
    </row>
    <row r="28" customFormat="false" ht="18.75" hidden="false" customHeight="true" outlineLevel="0" collapsed="false">
      <c r="A28" s="42" t="n">
        <v>10</v>
      </c>
      <c r="B28" s="43"/>
      <c r="C28" s="34"/>
      <c r="D28" s="37" t="str">
        <f aca="false">IF(C28="","",IFERROR(INDEX('품목 목록'!$B$5:$B$104,MATCH(C28,'품목 목록'!$A$5:$A$104,0)),""))</f>
        <v/>
      </c>
      <c r="E28" s="44"/>
      <c r="F28" s="45" t="str">
        <f aca="false">IF(C28="","",IF(G28&lt;&gt;"",G28,IFERROR(INDEX('품목 목록'!$C$5:$C$104,MATCH(C28,'품목 목록'!$A$5:$A$104,0)),0)))</f>
        <v/>
      </c>
      <c r="G28" s="36"/>
      <c r="H28" s="33"/>
      <c r="I28" s="45" t="str">
        <f aca="false">IF(C28="","",ROUND(N(E28)*F28,0))</f>
        <v/>
      </c>
      <c r="J28" s="45" t="str">
        <f aca="false">IF(C28="","",IF(L28="면세",0,ROUNDDOWN(I28*0.1,0)))</f>
        <v/>
      </c>
      <c r="K28" s="34"/>
      <c r="L28" s="46" t="str">
        <f aca="false">IF(C28="","",IF(H28&lt;&gt;"",H28,IFERROR(INDEX('품목 목록'!$D$5:$D$104,MATCH(C28,'품목 목록'!$A$5:$A$104,0)),"과세")))</f>
        <v/>
      </c>
    </row>
    <row r="29" customFormat="false" ht="18.75" hidden="false" customHeight="true" outlineLevel="0" collapsed="false">
      <c r="A29" s="42" t="n">
        <v>11</v>
      </c>
      <c r="B29" s="43"/>
      <c r="C29" s="34"/>
      <c r="D29" s="37" t="str">
        <f aca="false">IF(C29="","",IFERROR(INDEX('품목 목록'!$B$5:$B$104,MATCH(C29,'품목 목록'!$A$5:$A$104,0)),""))</f>
        <v/>
      </c>
      <c r="E29" s="44"/>
      <c r="F29" s="45" t="str">
        <f aca="false">IF(C29="","",IF(G29&lt;&gt;"",G29,IFERROR(INDEX('품목 목록'!$C$5:$C$104,MATCH(C29,'품목 목록'!$A$5:$A$104,0)),0)))</f>
        <v/>
      </c>
      <c r="G29" s="36"/>
      <c r="H29" s="33"/>
      <c r="I29" s="45" t="str">
        <f aca="false">IF(C29="","",ROUND(N(E29)*F29,0))</f>
        <v/>
      </c>
      <c r="J29" s="45" t="str">
        <f aca="false">IF(C29="","",IF(L29="면세",0,ROUNDDOWN(I29*0.1,0)))</f>
        <v/>
      </c>
      <c r="K29" s="34"/>
      <c r="L29" s="46" t="str">
        <f aca="false">IF(C29="","",IF(H29&lt;&gt;"",H29,IFERROR(INDEX('품목 목록'!$D$5:$D$104,MATCH(C29,'품목 목록'!$A$5:$A$104,0)),"과세")))</f>
        <v/>
      </c>
    </row>
    <row r="30" customFormat="false" ht="18.75" hidden="false" customHeight="true" outlineLevel="0" collapsed="false">
      <c r="A30" s="42" t="n">
        <v>12</v>
      </c>
      <c r="B30" s="43"/>
      <c r="C30" s="34"/>
      <c r="D30" s="37" t="str">
        <f aca="false">IF(C30="","",IFERROR(INDEX('품목 목록'!$B$5:$B$104,MATCH(C30,'품목 목록'!$A$5:$A$104,0)),""))</f>
        <v/>
      </c>
      <c r="E30" s="44"/>
      <c r="F30" s="45" t="str">
        <f aca="false">IF(C30="","",IF(G30&lt;&gt;"",G30,IFERROR(INDEX('품목 목록'!$C$5:$C$104,MATCH(C30,'품목 목록'!$A$5:$A$104,0)),0)))</f>
        <v/>
      </c>
      <c r="G30" s="36"/>
      <c r="H30" s="33"/>
      <c r="I30" s="45" t="str">
        <f aca="false">IF(C30="","",ROUND(N(E30)*F30,0))</f>
        <v/>
      </c>
      <c r="J30" s="45" t="str">
        <f aca="false">IF(C30="","",IF(L30="면세",0,ROUNDDOWN(I30*0.1,0)))</f>
        <v/>
      </c>
      <c r="K30" s="34"/>
      <c r="L30" s="46" t="str">
        <f aca="false">IF(C30="","",IF(H30&lt;&gt;"",H30,IFERROR(INDEX('품목 목록'!$D$5:$D$104,MATCH(C30,'품목 목록'!$A$5:$A$104,0)),"과세")))</f>
        <v/>
      </c>
    </row>
    <row r="31" customFormat="false" ht="15" hidden="false" customHeight="false" outlineLevel="0" collapsed="false">
      <c r="A31" s="47" t="s">
        <v>93</v>
      </c>
      <c r="B31" s="47"/>
      <c r="C31" s="47"/>
      <c r="D31" s="47"/>
      <c r="E31" s="48" t="n">
        <f aca="false">SUM(E19:E30)</f>
        <v>50</v>
      </c>
      <c r="F31" s="49"/>
      <c r="G31" s="49"/>
      <c r="H31" s="49"/>
      <c r="I31" s="50" t="n">
        <f aca="false">SUM(I19:I30)</f>
        <v>985400</v>
      </c>
      <c r="J31" s="50" t="n">
        <f aca="false">SUM(J19:J30)</f>
        <v>85340</v>
      </c>
      <c r="K31" s="49"/>
      <c r="L31" s="49"/>
    </row>
    <row r="33" customFormat="false" ht="21.75" hidden="false" customHeight="true" outlineLevel="0" collapsed="false">
      <c r="A33" s="3" t="s">
        <v>94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customFormat="false" ht="19.5" hidden="false" customHeight="true" outlineLevel="0" collapsed="false">
      <c r="B34" s="30" t="s">
        <v>17</v>
      </c>
      <c r="C34" s="45" t="n">
        <f aca="false">I31</f>
        <v>985400</v>
      </c>
    </row>
    <row r="35" customFormat="false" ht="19.5" hidden="false" customHeight="true" outlineLevel="0" collapsed="false">
      <c r="B35" s="30" t="s">
        <v>21</v>
      </c>
      <c r="C35" s="45" t="n">
        <f aca="false">J31</f>
        <v>85340</v>
      </c>
    </row>
    <row r="36" customFormat="false" ht="19.5" hidden="false" customHeight="true" outlineLevel="0" collapsed="false">
      <c r="B36" s="30" t="s">
        <v>24</v>
      </c>
      <c r="C36" s="50" t="n">
        <f aca="false">C34+C35</f>
        <v>1070740</v>
      </c>
    </row>
    <row r="37" customFormat="false" ht="19.5" hidden="false" customHeight="true" outlineLevel="0" collapsed="false">
      <c r="B37" s="30" t="s">
        <v>29</v>
      </c>
      <c r="C37" s="51" t="str">
        <f aca="false">IF(C36="","",IF(ROUND(C36,0)=0,"금 영원정","금 "&amp;IF(C36&lt;0,"(-) ","")&amp;IF(MID($C$40,1,1)="0","",MID("일이삼사오육칠팔구",--MID($C$40,1,1),1)&amp;"천")&amp;IF(MID($C$40,2,1)="0","",MID("일이삼사오육칠팔구",--MID($C$40,2,1),1)&amp;"백")&amp;IF(MID($C$40,3,1)="0","",MID("일이삼사오육칠팔구",--MID($C$40,3,1),1)&amp;"십")&amp;IF(MID($C$40,4,1)="0","",MID("일이삼사오육칠팔구",--MID($C$40,4,1),1)&amp;"")&amp;IF(MID($C$40,1,4)="0000","","억")&amp;IF(MID($C$40,5,1)="0","",MID("일이삼사오육칠팔구",--MID($C$40,5,1),1)&amp;"천")&amp;IF(MID($C$40,6,1)="0","",MID("일이삼사오육칠팔구",--MID($C$40,6,1),1)&amp;"백")&amp;IF(MID($C$40,7,1)="0","",MID("일이삼사오육칠팔구",--MID($C$40,7,1),1)&amp;"십")&amp;IF(MID($C$40,8,1)="0","",MID("일이삼사오육칠팔구",--MID($C$40,8,1),1)&amp;"")&amp;IF(MID($C$40,5,4)="0000","","만")&amp;IF(MID($C$40,9,1)="0","",MID("일이삼사오육칠팔구",--MID($C$40,9,1),1)&amp;"천")&amp;IF(MID($C$40,10,1)="0","",MID("일이삼사오육칠팔구",--MID($C$40,10,1),1)&amp;"백")&amp;IF(MID($C$40,11,1)="0","",MID("일이삼사오육칠팔구",--MID($C$40,11,1),1)&amp;"십")&amp;IF(MID($C$40,12,1)="0","",MID("일이삼사오육칠팔구",--MID($C$40,12,1),1)&amp;"")&amp;"원정"))</f>
        <v>금 일백칠만칠백사십원정</v>
      </c>
      <c r="D37" s="51"/>
      <c r="E37" s="51"/>
      <c r="F37" s="51"/>
      <c r="G37" s="51"/>
      <c r="H37" s="51"/>
      <c r="I37" s="51"/>
      <c r="J37" s="51"/>
      <c r="K37" s="51"/>
    </row>
    <row r="38" customFormat="false" ht="19.5" hidden="false" customHeight="true" outlineLevel="0" collapsed="false">
      <c r="B38" s="30" t="s">
        <v>95</v>
      </c>
      <c r="C38" s="45" t="n">
        <f aca="false">N(C8)+C36-N(C9)</f>
        <v>1070740</v>
      </c>
    </row>
    <row r="40" customFormat="false" ht="15" hidden="false" customHeight="false" outlineLevel="0" collapsed="false">
      <c r="B40" s="35" t="s">
        <v>96</v>
      </c>
      <c r="C40" s="52" t="str">
        <f aca="false">TEXT(ABS(ROUND(C36,0)),"000000000000")</f>
        <v>000001070740</v>
      </c>
      <c r="D40" s="35" t="s">
        <v>97</v>
      </c>
    </row>
  </sheetData>
  <mergeCells count="13">
    <mergeCell ref="A1:L1"/>
    <mergeCell ref="A2:L2"/>
    <mergeCell ref="G5:L5"/>
    <mergeCell ref="G6:L6"/>
    <mergeCell ref="G7:L7"/>
    <mergeCell ref="G8:L8"/>
    <mergeCell ref="G9:L9"/>
    <mergeCell ref="G10:L10"/>
    <mergeCell ref="G13:L13"/>
    <mergeCell ref="G14:L14"/>
    <mergeCell ref="G15:L15"/>
    <mergeCell ref="A31:D31"/>
    <mergeCell ref="C37:K37"/>
  </mergeCells>
  <dataValidations count="3">
    <dataValidation allowBlank="true" errorStyle="information" operator="between" showDropDown="false" showErrorMessage="false" showInputMessage="false" sqref="C19:C30" type="list">
      <formula1>'품목 목록'!$A$5:$A$104</formula1>
      <formula2>0</formula2>
    </dataValidation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H19:H30" type="list">
      <formula1>목록!$A$5:$A$8</formula1>
      <formula2>0</formula2>
    </dataValidation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C7" type="list">
      <formula1>'거래처 목록'!$A$5:$A$54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P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7" min="5" style="0" width="7"/>
    <col collapsed="false" customWidth="true" hidden="false" outlineLevel="0" max="8" min="8" style="0" width="4.5"/>
    <col collapsed="false" customWidth="true" hidden="false" outlineLevel="0" max="9" min="9" style="0" width="9"/>
    <col collapsed="false" customWidth="true" hidden="false" outlineLevel="0" max="12" min="10" style="0" width="8"/>
    <col collapsed="false" customWidth="true" hidden="false" outlineLevel="0" max="13" min="13" style="0" width="7"/>
    <col collapsed="false" customWidth="true" hidden="false" outlineLevel="0" max="14" min="14" style="0" width="12"/>
    <col collapsed="false" customWidth="true" hidden="false" outlineLevel="0" max="15" min="15" style="0" width="3"/>
    <col collapsed="false" customWidth="true" hidden="false" outlineLevel="0" max="16" min="16" style="0" width="46"/>
  </cols>
  <sheetData>
    <row r="1" customFormat="false" ht="36" hidden="false" customHeight="true" outlineLevel="0" collapsed="false">
      <c r="A1" s="53" t="s">
        <v>98</v>
      </c>
      <c r="B1" s="53"/>
      <c r="C1" s="53"/>
      <c r="D1" s="53"/>
      <c r="E1" s="53"/>
      <c r="F1" s="53"/>
      <c r="G1" s="53"/>
      <c r="H1" s="53"/>
      <c r="I1" s="53"/>
      <c r="J1" s="53"/>
      <c r="K1" s="54" t="s">
        <v>99</v>
      </c>
      <c r="L1" s="54"/>
      <c r="M1" s="54"/>
      <c r="N1" s="54"/>
      <c r="P1" s="55" t="s">
        <v>100</v>
      </c>
    </row>
    <row r="2" customFormat="false" ht="36" hidden="false" customHeight="true" outlineLevel="0" collapsed="false">
      <c r="A2" s="56" t="s">
        <v>7</v>
      </c>
      <c r="B2" s="56"/>
      <c r="C2" s="57" t="n">
        <f aca="false">입력!$C$5</f>
        <v>46323</v>
      </c>
      <c r="D2" s="57"/>
      <c r="E2" s="57"/>
      <c r="F2" s="57"/>
      <c r="G2" s="57"/>
      <c r="H2" s="57"/>
      <c r="I2" s="58" t="s">
        <v>52</v>
      </c>
      <c r="J2" s="58"/>
      <c r="K2" s="59" t="str">
        <f aca="false">IF(입력!$C$6="","",입력!$C$6)</f>
        <v>2026-1028-01</v>
      </c>
      <c r="L2" s="59"/>
      <c r="M2" s="59"/>
      <c r="N2" s="59"/>
      <c r="P2" s="60" t="s">
        <v>101</v>
      </c>
    </row>
    <row r="3" customFormat="false" ht="21.75" hidden="false" customHeight="true" outlineLevel="0" collapsed="false">
      <c r="A3" s="61" t="s">
        <v>102</v>
      </c>
      <c r="B3" s="62" t="s">
        <v>50</v>
      </c>
      <c r="C3" s="63" t="str">
        <f aca="false">입력!$G$5</f>
        <v>123-45-67890</v>
      </c>
      <c r="D3" s="63"/>
      <c r="E3" s="63"/>
      <c r="F3" s="63"/>
      <c r="G3" s="63"/>
      <c r="H3" s="64" t="s">
        <v>103</v>
      </c>
      <c r="I3" s="62" t="s">
        <v>50</v>
      </c>
      <c r="J3" s="65" t="str">
        <f aca="false">입력!$C$13</f>
        <v>214-86-12345</v>
      </c>
      <c r="K3" s="65"/>
      <c r="L3" s="65"/>
      <c r="M3" s="65"/>
      <c r="N3" s="65"/>
    </row>
    <row r="4" customFormat="false" ht="21.75" hidden="false" customHeight="true" outlineLevel="0" collapsed="false">
      <c r="A4" s="61"/>
      <c r="B4" s="62" t="s">
        <v>54</v>
      </c>
      <c r="C4" s="66" t="str">
        <f aca="false">입력!$G$6</f>
        <v>(주)아름오피스</v>
      </c>
      <c r="D4" s="66"/>
      <c r="E4" s="62" t="s">
        <v>59</v>
      </c>
      <c r="F4" s="67" t="str">
        <f aca="false">입력!$G$7</f>
        <v>김아름</v>
      </c>
      <c r="G4" s="67"/>
      <c r="H4" s="64"/>
      <c r="I4" s="62" t="s">
        <v>54</v>
      </c>
      <c r="J4" s="66" t="str">
        <f aca="false">입력!$C$14</f>
        <v>한빛디자인</v>
      </c>
      <c r="K4" s="66"/>
      <c r="L4" s="62" t="s">
        <v>59</v>
      </c>
      <c r="M4" s="68" t="str">
        <f aca="false">입력!$C$15</f>
        <v>이한빛</v>
      </c>
      <c r="N4" s="68"/>
    </row>
    <row r="5" customFormat="false" ht="21.75" hidden="false" customHeight="true" outlineLevel="0" collapsed="false">
      <c r="A5" s="61"/>
      <c r="B5" s="62" t="s">
        <v>62</v>
      </c>
      <c r="C5" s="67" t="str">
        <f aca="false">입력!$G$8</f>
        <v>서울특별시 성동구 아차산로 123, 3층</v>
      </c>
      <c r="D5" s="67"/>
      <c r="E5" s="67"/>
      <c r="F5" s="67"/>
      <c r="G5" s="67"/>
      <c r="H5" s="64"/>
      <c r="I5" s="62" t="s">
        <v>62</v>
      </c>
      <c r="J5" s="68" t="str">
        <f aca="false">입력!$G$13</f>
        <v>서울특별시 마포구 양화로 45, 5층</v>
      </c>
      <c r="K5" s="68"/>
      <c r="L5" s="68"/>
      <c r="M5" s="68"/>
      <c r="N5" s="68"/>
    </row>
    <row r="6" customFormat="false" ht="21.75" hidden="false" customHeight="true" outlineLevel="0" collapsed="false">
      <c r="A6" s="61"/>
      <c r="B6" s="62" t="s">
        <v>65</v>
      </c>
      <c r="C6" s="67" t="str">
        <f aca="false">입력!$G$9</f>
        <v>도매 및 소매업</v>
      </c>
      <c r="D6" s="67"/>
      <c r="E6" s="62" t="s">
        <v>67</v>
      </c>
      <c r="F6" s="67" t="str">
        <f aca="false">입력!$G$10</f>
        <v>사무용품·문구</v>
      </c>
      <c r="G6" s="67"/>
      <c r="H6" s="64"/>
      <c r="I6" s="62" t="s">
        <v>65</v>
      </c>
      <c r="J6" s="67" t="str">
        <f aca="false">입력!$G$14</f>
        <v>서비스업</v>
      </c>
      <c r="K6" s="67"/>
      <c r="L6" s="62" t="s">
        <v>67</v>
      </c>
      <c r="M6" s="68" t="str">
        <f aca="false">입력!$G$15</f>
        <v>시각디자인</v>
      </c>
      <c r="N6" s="68"/>
    </row>
    <row r="7" customFormat="false" ht="30" hidden="false" customHeight="true" outlineLevel="0" collapsed="false">
      <c r="A7" s="69" t="s">
        <v>104</v>
      </c>
      <c r="B7" s="69"/>
      <c r="C7" s="70" t="str">
        <f aca="false">입력!$C$37</f>
        <v>금 일백칠만칠백사십원정</v>
      </c>
      <c r="D7" s="70"/>
      <c r="E7" s="70"/>
      <c r="F7" s="70"/>
      <c r="G7" s="70"/>
      <c r="H7" s="70"/>
      <c r="I7" s="70"/>
      <c r="J7" s="70"/>
      <c r="K7" s="71" t="n">
        <f aca="false">입력!$C$36</f>
        <v>1070740</v>
      </c>
      <c r="L7" s="71"/>
      <c r="M7" s="71"/>
      <c r="N7" s="71"/>
    </row>
    <row r="8" customFormat="false" ht="19.5" hidden="false" customHeight="true" outlineLevel="0" collapsed="false">
      <c r="A8" s="72" t="s">
        <v>105</v>
      </c>
      <c r="B8" s="62" t="s">
        <v>106</v>
      </c>
      <c r="C8" s="62"/>
      <c r="D8" s="62"/>
      <c r="E8" s="62" t="s">
        <v>74</v>
      </c>
      <c r="F8" s="62"/>
      <c r="G8" s="62" t="s">
        <v>75</v>
      </c>
      <c r="H8" s="62" t="s">
        <v>107</v>
      </c>
      <c r="I8" s="62"/>
      <c r="J8" s="62" t="s">
        <v>79</v>
      </c>
      <c r="K8" s="62"/>
      <c r="L8" s="62" t="s">
        <v>80</v>
      </c>
      <c r="M8" s="62"/>
      <c r="N8" s="73" t="s">
        <v>81</v>
      </c>
    </row>
    <row r="9" customFormat="false" ht="18" hidden="false" customHeight="true" outlineLevel="0" collapsed="false">
      <c r="A9" s="74" t="n">
        <f aca="false">IF(입력!$C19="","",IF(입력!$B19="",입력!$C$5,입력!$B19))</f>
        <v>46323</v>
      </c>
      <c r="B9" s="75" t="str">
        <f aca="false">IF(입력!$C19="","",입력!$C19&amp;"")</f>
        <v>A4 복사용지</v>
      </c>
      <c r="C9" s="75"/>
      <c r="D9" s="75"/>
      <c r="E9" s="67" t="str">
        <f aca="false">IF(입력!$C19="","",입력!$D19&amp;"")</f>
        <v>80g 2,500매/박스</v>
      </c>
      <c r="F9" s="67"/>
      <c r="G9" s="76" t="n">
        <f aca="false">IF(입력!$C19="","",입력!$E19)</f>
        <v>5</v>
      </c>
      <c r="H9" s="76" t="n">
        <f aca="false">IF(입력!$C19="","",입력!$F19)</f>
        <v>26000</v>
      </c>
      <c r="I9" s="76"/>
      <c r="J9" s="76" t="n">
        <f aca="false">IF(입력!$C19="","",입력!$I19)</f>
        <v>130000</v>
      </c>
      <c r="K9" s="76"/>
      <c r="L9" s="76" t="n">
        <f aca="false">IF(입력!$C19="","",IF(입력!$L19="면세","면세",입력!$J19))</f>
        <v>13000</v>
      </c>
      <c r="M9" s="76"/>
      <c r="N9" s="77" t="str">
        <f aca="false">IF(입력!$C19="","",입력!$K19&amp;"")</f>
        <v/>
      </c>
    </row>
    <row r="10" customFormat="false" ht="18" hidden="false" customHeight="true" outlineLevel="0" collapsed="false">
      <c r="A10" s="74" t="n">
        <f aca="false">IF(입력!$C20="","",IF(입력!$B20="",입력!$C$5,입력!$B20))</f>
        <v>46323</v>
      </c>
      <c r="B10" s="75" t="str">
        <f aca="false">IF(입력!$C20="","",입력!$C20&amp;"")</f>
        <v>볼펜</v>
      </c>
      <c r="C10" s="75"/>
      <c r="D10" s="75"/>
      <c r="E10" s="67" t="str">
        <f aca="false">IF(입력!$C20="","",입력!$D20&amp;"")</f>
        <v>0.7mm 흑색 12자루</v>
      </c>
      <c r="F10" s="67"/>
      <c r="G10" s="76" t="n">
        <f aca="false">IF(입력!$C20="","",입력!$E20)</f>
        <v>10</v>
      </c>
      <c r="H10" s="76" t="n">
        <f aca="false">IF(입력!$C20="","",입력!$F20)</f>
        <v>6000</v>
      </c>
      <c r="I10" s="76"/>
      <c r="J10" s="76" t="n">
        <f aca="false">IF(입력!$C20="","",입력!$I20)</f>
        <v>60000</v>
      </c>
      <c r="K10" s="76"/>
      <c r="L10" s="76" t="n">
        <f aca="false">IF(입력!$C20="","",IF(입력!$L20="면세","면세",입력!$J20))</f>
        <v>6000</v>
      </c>
      <c r="M10" s="76"/>
      <c r="N10" s="77" t="str">
        <f aca="false">IF(입력!$C20="","",입력!$K20&amp;"")</f>
        <v/>
      </c>
    </row>
    <row r="11" customFormat="false" ht="18" hidden="false" customHeight="true" outlineLevel="0" collapsed="false">
      <c r="A11" s="74" t="n">
        <f aca="false">IF(입력!$C21="","",IF(입력!$B21="",입력!$C$5,입력!$B21))</f>
        <v>46323</v>
      </c>
      <c r="B11" s="75" t="str">
        <f aca="false">IF(입력!$C21="","",입력!$C21&amp;"")</f>
        <v>레이저 토너</v>
      </c>
      <c r="C11" s="75"/>
      <c r="D11" s="75"/>
      <c r="E11" s="67" t="str">
        <f aca="false">IF(입력!$C21="","",입력!$D21&amp;"")</f>
        <v>검정 표준용량</v>
      </c>
      <c r="F11" s="67"/>
      <c r="G11" s="76" t="n">
        <f aca="false">IF(입력!$C21="","",입력!$E21)</f>
        <v>2</v>
      </c>
      <c r="H11" s="76" t="n">
        <f aca="false">IF(입력!$C21="","",입력!$F21)</f>
        <v>79000</v>
      </c>
      <c r="I11" s="76"/>
      <c r="J11" s="76" t="n">
        <f aca="false">IF(입력!$C21="","",입력!$I21)</f>
        <v>158000</v>
      </c>
      <c r="K11" s="76"/>
      <c r="L11" s="76" t="n">
        <f aca="false">IF(입력!$C21="","",IF(입력!$L21="면세","면세",입력!$J21))</f>
        <v>15800</v>
      </c>
      <c r="M11" s="76"/>
      <c r="N11" s="77" t="str">
        <f aca="false">IF(입력!$C21="","",입력!$K21&amp;"")</f>
        <v/>
      </c>
    </row>
    <row r="12" customFormat="false" ht="18" hidden="false" customHeight="true" outlineLevel="0" collapsed="false">
      <c r="A12" s="74" t="n">
        <f aca="false">IF(입력!$C22="","",IF(입력!$B22="",입력!$C$5,입력!$B22))</f>
        <v>46323</v>
      </c>
      <c r="B12" s="75" t="str">
        <f aca="false">IF(입력!$C22="","",입력!$C22&amp;"")</f>
        <v>점착 메모지</v>
      </c>
      <c r="C12" s="75"/>
      <c r="D12" s="75"/>
      <c r="E12" s="67" t="str">
        <f aca="false">IF(입력!$C22="","",입력!$D22&amp;"")</f>
        <v>76×76mm 12패드</v>
      </c>
      <c r="F12" s="67"/>
      <c r="G12" s="76" t="n">
        <f aca="false">IF(입력!$C22="","",입력!$E22)</f>
        <v>4</v>
      </c>
      <c r="H12" s="76" t="n">
        <f aca="false">IF(입력!$C22="","",입력!$F22)</f>
        <v>9600</v>
      </c>
      <c r="I12" s="76"/>
      <c r="J12" s="76" t="n">
        <f aca="false">IF(입력!$C22="","",입력!$I22)</f>
        <v>38400</v>
      </c>
      <c r="K12" s="76"/>
      <c r="L12" s="76" t="n">
        <f aca="false">IF(입력!$C22="","",IF(입력!$L22="면세","면세",입력!$J22))</f>
        <v>3840</v>
      </c>
      <c r="M12" s="76"/>
      <c r="N12" s="77" t="str">
        <f aca="false">IF(입력!$C22="","",입력!$K22&amp;"")</f>
        <v/>
      </c>
    </row>
    <row r="13" customFormat="false" ht="18" hidden="false" customHeight="true" outlineLevel="0" collapsed="false">
      <c r="A13" s="74" t="n">
        <f aca="false">IF(입력!$C23="","",IF(입력!$B23="",입력!$C$5,입력!$B23))</f>
        <v>46323</v>
      </c>
      <c r="B13" s="75" t="str">
        <f aca="false">IF(입력!$C23="","",입력!$C23&amp;"")</f>
        <v>사무용 의자</v>
      </c>
      <c r="C13" s="75"/>
      <c r="D13" s="75"/>
      <c r="E13" s="67" t="str">
        <f aca="false">IF(입력!$C23="","",입력!$D23&amp;"")</f>
        <v>메시 등받이</v>
      </c>
      <c r="F13" s="67"/>
      <c r="G13" s="76" t="n">
        <f aca="false">IF(입력!$C23="","",입력!$E23)</f>
        <v>3</v>
      </c>
      <c r="H13" s="76" t="n">
        <f aca="false">IF(입력!$C23="","",입력!$F23)</f>
        <v>119000</v>
      </c>
      <c r="I13" s="76"/>
      <c r="J13" s="76" t="n">
        <f aca="false">IF(입력!$C23="","",입력!$I23)</f>
        <v>357000</v>
      </c>
      <c r="K13" s="76"/>
      <c r="L13" s="76" t="n">
        <f aca="false">IF(입력!$C23="","",IF(입력!$L23="면세","면세",입력!$J23))</f>
        <v>35700</v>
      </c>
      <c r="M13" s="76"/>
      <c r="N13" s="77" t="str">
        <f aca="false">IF(입력!$C23="","",입력!$K23&amp;"")</f>
        <v>특가 적용</v>
      </c>
    </row>
    <row r="14" customFormat="false" ht="18" hidden="false" customHeight="true" outlineLevel="0" collapsed="false">
      <c r="A14" s="74" t="n">
        <f aca="false">IF(입력!$C24="","",IF(입력!$B24="",입력!$C$5,입력!$B24))</f>
        <v>46323</v>
      </c>
      <c r="B14" s="75" t="str">
        <f aca="false">IF(입력!$C24="","",입력!$C24&amp;"")</f>
        <v>엑셀 실무 교재</v>
      </c>
      <c r="C14" s="75"/>
      <c r="D14" s="75"/>
      <c r="E14" s="67" t="str">
        <f aca="false">IF(입력!$C24="","",입력!$D24&amp;"")</f>
        <v>도서</v>
      </c>
      <c r="F14" s="67"/>
      <c r="G14" s="76" t="n">
        <f aca="false">IF(입력!$C24="","",입력!$E24)</f>
        <v>6</v>
      </c>
      <c r="H14" s="76" t="n">
        <f aca="false">IF(입력!$C24="","",입력!$F24)</f>
        <v>22000</v>
      </c>
      <c r="I14" s="76"/>
      <c r="J14" s="76" t="n">
        <f aca="false">IF(입력!$C24="","",입력!$I24)</f>
        <v>132000</v>
      </c>
      <c r="K14" s="76"/>
      <c r="L14" s="76" t="str">
        <f aca="false">IF(입력!$C24="","",IF(입력!$L24="면세","면세",입력!$J24))</f>
        <v>면세</v>
      </c>
      <c r="M14" s="76"/>
      <c r="N14" s="77" t="str">
        <f aca="false">IF(입력!$C24="","",입력!$K24&amp;"")</f>
        <v>도서 면세</v>
      </c>
    </row>
    <row r="15" customFormat="false" ht="18" hidden="false" customHeight="true" outlineLevel="0" collapsed="false">
      <c r="A15" s="74" t="n">
        <f aca="false">IF(입력!$C25="","",IF(입력!$B25="",입력!$C$5,입력!$B25))</f>
        <v>46323</v>
      </c>
      <c r="B15" s="75" t="str">
        <f aca="false">IF(입력!$C25="","",입력!$C25&amp;"")</f>
        <v>탁상 달력</v>
      </c>
      <c r="C15" s="75"/>
      <c r="D15" s="75"/>
      <c r="E15" s="67" t="str">
        <f aca="false">IF(입력!$C25="","",입력!$D25&amp;"")</f>
        <v>2027년</v>
      </c>
      <c r="F15" s="67"/>
      <c r="G15" s="76" t="n">
        <f aca="false">IF(입력!$C25="","",입력!$E25)</f>
        <v>20</v>
      </c>
      <c r="H15" s="76" t="n">
        <f aca="false">IF(입력!$C25="","",입력!$F25)</f>
        <v>5500</v>
      </c>
      <c r="I15" s="76"/>
      <c r="J15" s="76" t="n">
        <f aca="false">IF(입력!$C25="","",입력!$I25)</f>
        <v>110000</v>
      </c>
      <c r="K15" s="76"/>
      <c r="L15" s="76" t="n">
        <f aca="false">IF(입력!$C25="","",IF(입력!$L25="면세","면세",입력!$J25))</f>
        <v>11000</v>
      </c>
      <c r="M15" s="76"/>
      <c r="N15" s="77" t="str">
        <f aca="false">IF(입력!$C25="","",입력!$K25&amp;"")</f>
        <v>거래처 증정용</v>
      </c>
    </row>
    <row r="16" customFormat="false" ht="18" hidden="false" customHeight="true" outlineLevel="0" collapsed="false">
      <c r="A16" s="74" t="str">
        <f aca="false">IF(입력!$C26="","",IF(입력!$B26="",입력!$C$5,입력!$B26))</f>
        <v/>
      </c>
      <c r="B16" s="75" t="str">
        <f aca="false">IF(입력!$C26="","",입력!$C26&amp;"")</f>
        <v/>
      </c>
      <c r="C16" s="75"/>
      <c r="D16" s="75"/>
      <c r="E16" s="67" t="str">
        <f aca="false">IF(입력!$C26="","",입력!$D26&amp;"")</f>
        <v/>
      </c>
      <c r="F16" s="67"/>
      <c r="G16" s="76" t="str">
        <f aca="false">IF(입력!$C26="","",입력!$E26)</f>
        <v/>
      </c>
      <c r="H16" s="76" t="str">
        <f aca="false">IF(입력!$C26="","",입력!$F26)</f>
        <v/>
      </c>
      <c r="I16" s="76"/>
      <c r="J16" s="76" t="str">
        <f aca="false">IF(입력!$C26="","",입력!$I26)</f>
        <v/>
      </c>
      <c r="K16" s="76"/>
      <c r="L16" s="76" t="str">
        <f aca="false">IF(입력!$C26="","",IF(입력!$L26="면세","면세",입력!$J26))</f>
        <v/>
      </c>
      <c r="M16" s="76"/>
      <c r="N16" s="77" t="str">
        <f aca="false">IF(입력!$C26="","",입력!$K26&amp;"")</f>
        <v/>
      </c>
    </row>
    <row r="17" customFormat="false" ht="18" hidden="false" customHeight="true" outlineLevel="0" collapsed="false">
      <c r="A17" s="74" t="str">
        <f aca="false">IF(입력!$C27="","",IF(입력!$B27="",입력!$C$5,입력!$B27))</f>
        <v/>
      </c>
      <c r="B17" s="75" t="str">
        <f aca="false">IF(입력!$C27="","",입력!$C27&amp;"")</f>
        <v/>
      </c>
      <c r="C17" s="75"/>
      <c r="D17" s="75"/>
      <c r="E17" s="67" t="str">
        <f aca="false">IF(입력!$C27="","",입력!$D27&amp;"")</f>
        <v/>
      </c>
      <c r="F17" s="67"/>
      <c r="G17" s="76" t="str">
        <f aca="false">IF(입력!$C27="","",입력!$E27)</f>
        <v/>
      </c>
      <c r="H17" s="76" t="str">
        <f aca="false">IF(입력!$C27="","",입력!$F27)</f>
        <v/>
      </c>
      <c r="I17" s="76"/>
      <c r="J17" s="76" t="str">
        <f aca="false">IF(입력!$C27="","",입력!$I27)</f>
        <v/>
      </c>
      <c r="K17" s="76"/>
      <c r="L17" s="76" t="str">
        <f aca="false">IF(입력!$C27="","",IF(입력!$L27="면세","면세",입력!$J27))</f>
        <v/>
      </c>
      <c r="M17" s="76"/>
      <c r="N17" s="77" t="str">
        <f aca="false">IF(입력!$C27="","",입력!$K27&amp;"")</f>
        <v/>
      </c>
    </row>
    <row r="18" customFormat="false" ht="18" hidden="false" customHeight="true" outlineLevel="0" collapsed="false">
      <c r="A18" s="74" t="str">
        <f aca="false">IF(입력!$C28="","",IF(입력!$B28="",입력!$C$5,입력!$B28))</f>
        <v/>
      </c>
      <c r="B18" s="75" t="str">
        <f aca="false">IF(입력!$C28="","",입력!$C28&amp;"")</f>
        <v/>
      </c>
      <c r="C18" s="75"/>
      <c r="D18" s="75"/>
      <c r="E18" s="67" t="str">
        <f aca="false">IF(입력!$C28="","",입력!$D28&amp;"")</f>
        <v/>
      </c>
      <c r="F18" s="67"/>
      <c r="G18" s="76" t="str">
        <f aca="false">IF(입력!$C28="","",입력!$E28)</f>
        <v/>
      </c>
      <c r="H18" s="76" t="str">
        <f aca="false">IF(입력!$C28="","",입력!$F28)</f>
        <v/>
      </c>
      <c r="I18" s="76"/>
      <c r="J18" s="76" t="str">
        <f aca="false">IF(입력!$C28="","",입력!$I28)</f>
        <v/>
      </c>
      <c r="K18" s="76"/>
      <c r="L18" s="76" t="str">
        <f aca="false">IF(입력!$C28="","",IF(입력!$L28="면세","면세",입력!$J28))</f>
        <v/>
      </c>
      <c r="M18" s="76"/>
      <c r="N18" s="77" t="str">
        <f aca="false">IF(입력!$C28="","",입력!$K28&amp;"")</f>
        <v/>
      </c>
    </row>
    <row r="19" customFormat="false" ht="18" hidden="false" customHeight="true" outlineLevel="0" collapsed="false">
      <c r="A19" s="74" t="str">
        <f aca="false">IF(입력!$C29="","",IF(입력!$B29="",입력!$C$5,입력!$B29))</f>
        <v/>
      </c>
      <c r="B19" s="75" t="str">
        <f aca="false">IF(입력!$C29="","",입력!$C29&amp;"")</f>
        <v/>
      </c>
      <c r="C19" s="75"/>
      <c r="D19" s="75"/>
      <c r="E19" s="67" t="str">
        <f aca="false">IF(입력!$C29="","",입력!$D29&amp;"")</f>
        <v/>
      </c>
      <c r="F19" s="67"/>
      <c r="G19" s="76" t="str">
        <f aca="false">IF(입력!$C29="","",입력!$E29)</f>
        <v/>
      </c>
      <c r="H19" s="76" t="str">
        <f aca="false">IF(입력!$C29="","",입력!$F29)</f>
        <v/>
      </c>
      <c r="I19" s="76"/>
      <c r="J19" s="76" t="str">
        <f aca="false">IF(입력!$C29="","",입력!$I29)</f>
        <v/>
      </c>
      <c r="K19" s="76"/>
      <c r="L19" s="76" t="str">
        <f aca="false">IF(입력!$C29="","",IF(입력!$L29="면세","면세",입력!$J29))</f>
        <v/>
      </c>
      <c r="M19" s="76"/>
      <c r="N19" s="77" t="str">
        <f aca="false">IF(입력!$C29="","",입력!$K29&amp;"")</f>
        <v/>
      </c>
    </row>
    <row r="20" customFormat="false" ht="18" hidden="false" customHeight="true" outlineLevel="0" collapsed="false">
      <c r="A20" s="74" t="str">
        <f aca="false">IF(입력!$C30="","",IF(입력!$B30="",입력!$C$5,입력!$B30))</f>
        <v/>
      </c>
      <c r="B20" s="75" t="str">
        <f aca="false">IF(입력!$C30="","",입력!$C30&amp;"")</f>
        <v/>
      </c>
      <c r="C20" s="75"/>
      <c r="D20" s="75"/>
      <c r="E20" s="67" t="str">
        <f aca="false">IF(입력!$C30="","",입력!$D30&amp;"")</f>
        <v/>
      </c>
      <c r="F20" s="67"/>
      <c r="G20" s="76" t="str">
        <f aca="false">IF(입력!$C30="","",입력!$E30)</f>
        <v/>
      </c>
      <c r="H20" s="76" t="str">
        <f aca="false">IF(입력!$C30="","",입력!$F30)</f>
        <v/>
      </c>
      <c r="I20" s="76"/>
      <c r="J20" s="76" t="str">
        <f aca="false">IF(입력!$C30="","",입력!$I30)</f>
        <v/>
      </c>
      <c r="K20" s="76"/>
      <c r="L20" s="76" t="str">
        <f aca="false">IF(입력!$C30="","",IF(입력!$L30="면세","면세",입력!$J30))</f>
        <v/>
      </c>
      <c r="M20" s="76"/>
      <c r="N20" s="77" t="str">
        <f aca="false">IF(입력!$C30="","",입력!$K30&amp;"")</f>
        <v/>
      </c>
    </row>
    <row r="21" customFormat="false" ht="19.5" hidden="false" customHeight="true" outlineLevel="0" collapsed="false">
      <c r="A21" s="72" t="s">
        <v>108</v>
      </c>
      <c r="B21" s="72"/>
      <c r="C21" s="72"/>
      <c r="D21" s="72"/>
      <c r="E21" s="72"/>
      <c r="F21" s="72"/>
      <c r="G21" s="78" t="n">
        <f aca="false">입력!$E$31</f>
        <v>50</v>
      </c>
      <c r="H21" s="79"/>
      <c r="I21" s="79"/>
      <c r="J21" s="78" t="n">
        <f aca="false">입력!$I$31</f>
        <v>985400</v>
      </c>
      <c r="K21" s="78"/>
      <c r="L21" s="78" t="n">
        <f aca="false">입력!$J$31</f>
        <v>85340</v>
      </c>
      <c r="M21" s="78"/>
      <c r="N21" s="80"/>
    </row>
    <row r="22" customFormat="false" ht="24" hidden="false" customHeight="true" outlineLevel="0" collapsed="false">
      <c r="A22" s="81" t="s">
        <v>61</v>
      </c>
      <c r="B22" s="82" t="n">
        <f aca="false">N(입력!$C$8)</f>
        <v>250000</v>
      </c>
      <c r="C22" s="82"/>
      <c r="D22" s="83" t="s">
        <v>109</v>
      </c>
      <c r="E22" s="82" t="n">
        <f aca="false">N(입력!$C$9)</f>
        <v>250000</v>
      </c>
      <c r="F22" s="82"/>
      <c r="G22" s="83" t="s">
        <v>26</v>
      </c>
      <c r="H22" s="83"/>
      <c r="I22" s="84" t="n">
        <f aca="false">입력!$C$38</f>
        <v>1070740</v>
      </c>
      <c r="J22" s="84"/>
      <c r="K22" s="83" t="s">
        <v>110</v>
      </c>
      <c r="L22" s="85" t="s">
        <v>111</v>
      </c>
      <c r="M22" s="85"/>
      <c r="N22" s="85"/>
    </row>
    <row r="23" customFormat="false" ht="12" hidden="false" customHeight="true" outlineLevel="0" collapsed="false"/>
    <row r="24" customFormat="false" ht="13.5" hidden="false" customHeight="true" outlineLevel="0" collapsed="false">
      <c r="A24" s="86" t="s">
        <v>112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</row>
    <row r="25" customFormat="false" ht="9.75" hidden="false" customHeight="true" outlineLevel="0" collapsed="false"/>
    <row r="26" customFormat="false" ht="36" hidden="false" customHeight="true" outlineLevel="0" collapsed="false">
      <c r="A26" s="87" t="s">
        <v>98</v>
      </c>
      <c r="B26" s="87"/>
      <c r="C26" s="87"/>
      <c r="D26" s="87"/>
      <c r="E26" s="87"/>
      <c r="F26" s="87"/>
      <c r="G26" s="87"/>
      <c r="H26" s="87"/>
      <c r="I26" s="87"/>
      <c r="J26" s="87"/>
      <c r="K26" s="88" t="s">
        <v>113</v>
      </c>
      <c r="L26" s="88"/>
      <c r="M26" s="88"/>
      <c r="N26" s="88"/>
    </row>
    <row r="27" customFormat="false" ht="19.5" hidden="false" customHeight="true" outlineLevel="0" collapsed="false">
      <c r="A27" s="89" t="s">
        <v>7</v>
      </c>
      <c r="B27" s="89"/>
      <c r="C27" s="90" t="n">
        <f aca="false">입력!$C$5</f>
        <v>46323</v>
      </c>
      <c r="D27" s="90"/>
      <c r="E27" s="90"/>
      <c r="F27" s="90"/>
      <c r="G27" s="90"/>
      <c r="H27" s="90"/>
      <c r="I27" s="91" t="s">
        <v>52</v>
      </c>
      <c r="J27" s="91"/>
      <c r="K27" s="92" t="str">
        <f aca="false">IF(입력!$C$6="","",입력!$C$6)</f>
        <v>2026-1028-01</v>
      </c>
      <c r="L27" s="92"/>
      <c r="M27" s="92"/>
      <c r="N27" s="92"/>
    </row>
    <row r="28" customFormat="false" ht="21.75" hidden="false" customHeight="true" outlineLevel="0" collapsed="false">
      <c r="A28" s="93" t="s">
        <v>102</v>
      </c>
      <c r="B28" s="94" t="s">
        <v>50</v>
      </c>
      <c r="C28" s="95" t="str">
        <f aca="false">입력!$G$5</f>
        <v>123-45-67890</v>
      </c>
      <c r="D28" s="95"/>
      <c r="E28" s="95"/>
      <c r="F28" s="95"/>
      <c r="G28" s="95"/>
      <c r="H28" s="96" t="s">
        <v>103</v>
      </c>
      <c r="I28" s="94" t="s">
        <v>50</v>
      </c>
      <c r="J28" s="97" t="str">
        <f aca="false">입력!$C$13</f>
        <v>214-86-12345</v>
      </c>
      <c r="K28" s="97"/>
      <c r="L28" s="97"/>
      <c r="M28" s="97"/>
      <c r="N28" s="97"/>
    </row>
    <row r="29" customFormat="false" ht="21.75" hidden="false" customHeight="true" outlineLevel="0" collapsed="false">
      <c r="A29" s="93"/>
      <c r="B29" s="94" t="s">
        <v>54</v>
      </c>
      <c r="C29" s="98" t="str">
        <f aca="false">입력!$G$6</f>
        <v>(주)아름오피스</v>
      </c>
      <c r="D29" s="98"/>
      <c r="E29" s="94" t="s">
        <v>59</v>
      </c>
      <c r="F29" s="99" t="str">
        <f aca="false">입력!$G$7</f>
        <v>김아름</v>
      </c>
      <c r="G29" s="99"/>
      <c r="H29" s="96"/>
      <c r="I29" s="94" t="s">
        <v>54</v>
      </c>
      <c r="J29" s="98" t="str">
        <f aca="false">입력!$C$14</f>
        <v>한빛디자인</v>
      </c>
      <c r="K29" s="98"/>
      <c r="L29" s="94" t="s">
        <v>59</v>
      </c>
      <c r="M29" s="100" t="str">
        <f aca="false">입력!$C$15</f>
        <v>이한빛</v>
      </c>
      <c r="N29" s="100"/>
    </row>
    <row r="30" customFormat="false" ht="21.75" hidden="false" customHeight="true" outlineLevel="0" collapsed="false">
      <c r="A30" s="93"/>
      <c r="B30" s="94" t="s">
        <v>62</v>
      </c>
      <c r="C30" s="99" t="str">
        <f aca="false">입력!$G$8</f>
        <v>서울특별시 성동구 아차산로 123, 3층</v>
      </c>
      <c r="D30" s="99"/>
      <c r="E30" s="99"/>
      <c r="F30" s="99"/>
      <c r="G30" s="99"/>
      <c r="H30" s="96"/>
      <c r="I30" s="94" t="s">
        <v>62</v>
      </c>
      <c r="J30" s="100" t="str">
        <f aca="false">입력!$G$13</f>
        <v>서울특별시 마포구 양화로 45, 5층</v>
      </c>
      <c r="K30" s="100"/>
      <c r="L30" s="100"/>
      <c r="M30" s="100"/>
      <c r="N30" s="100"/>
    </row>
    <row r="31" customFormat="false" ht="21.75" hidden="false" customHeight="true" outlineLevel="0" collapsed="false">
      <c r="A31" s="93"/>
      <c r="B31" s="94" t="s">
        <v>65</v>
      </c>
      <c r="C31" s="99" t="str">
        <f aca="false">입력!$G$9</f>
        <v>도매 및 소매업</v>
      </c>
      <c r="D31" s="99"/>
      <c r="E31" s="94" t="s">
        <v>67</v>
      </c>
      <c r="F31" s="99" t="str">
        <f aca="false">입력!$G$10</f>
        <v>사무용품·문구</v>
      </c>
      <c r="G31" s="99"/>
      <c r="H31" s="96"/>
      <c r="I31" s="94" t="s">
        <v>65</v>
      </c>
      <c r="J31" s="99" t="str">
        <f aca="false">입력!$G$14</f>
        <v>서비스업</v>
      </c>
      <c r="K31" s="99"/>
      <c r="L31" s="94" t="s">
        <v>67</v>
      </c>
      <c r="M31" s="100" t="str">
        <f aca="false">입력!$G$15</f>
        <v>시각디자인</v>
      </c>
      <c r="N31" s="100"/>
    </row>
    <row r="32" customFormat="false" ht="30" hidden="false" customHeight="true" outlineLevel="0" collapsed="false">
      <c r="A32" s="101" t="s">
        <v>114</v>
      </c>
      <c r="B32" s="101"/>
      <c r="C32" s="102" t="str">
        <f aca="false">입력!$C$37</f>
        <v>금 일백칠만칠백사십원정</v>
      </c>
      <c r="D32" s="102"/>
      <c r="E32" s="102"/>
      <c r="F32" s="102"/>
      <c r="G32" s="102"/>
      <c r="H32" s="102"/>
      <c r="I32" s="102"/>
      <c r="J32" s="102"/>
      <c r="K32" s="103" t="n">
        <f aca="false">입력!$C$36</f>
        <v>1070740</v>
      </c>
      <c r="L32" s="103"/>
      <c r="M32" s="103"/>
      <c r="N32" s="103"/>
    </row>
    <row r="33" customFormat="false" ht="19.5" hidden="false" customHeight="true" outlineLevel="0" collapsed="false">
      <c r="A33" s="104" t="s">
        <v>115</v>
      </c>
      <c r="B33" s="94" t="s">
        <v>106</v>
      </c>
      <c r="C33" s="94"/>
      <c r="D33" s="94"/>
      <c r="E33" s="94" t="s">
        <v>74</v>
      </c>
      <c r="F33" s="94"/>
      <c r="G33" s="94" t="s">
        <v>75</v>
      </c>
      <c r="H33" s="94" t="s">
        <v>107</v>
      </c>
      <c r="I33" s="94"/>
      <c r="J33" s="94" t="s">
        <v>79</v>
      </c>
      <c r="K33" s="94"/>
      <c r="L33" s="94" t="s">
        <v>80</v>
      </c>
      <c r="M33" s="94"/>
      <c r="N33" s="105" t="s">
        <v>81</v>
      </c>
    </row>
    <row r="34" customFormat="false" ht="18" hidden="false" customHeight="true" outlineLevel="0" collapsed="false">
      <c r="A34" s="106" t="n">
        <f aca="false">IF(입력!$C19="","",IF(입력!$B19="",입력!$C$5,입력!$B19))</f>
        <v>46323</v>
      </c>
      <c r="B34" s="107" t="str">
        <f aca="false">IF(입력!$C19="","",입력!$C19&amp;"")</f>
        <v>A4 복사용지</v>
      </c>
      <c r="C34" s="107"/>
      <c r="D34" s="107"/>
      <c r="E34" s="99" t="str">
        <f aca="false">IF(입력!$C19="","",입력!$D19&amp;"")</f>
        <v>80g 2,500매/박스</v>
      </c>
      <c r="F34" s="99"/>
      <c r="G34" s="108" t="n">
        <f aca="false">IF(입력!$C19="","",입력!$E19)</f>
        <v>5</v>
      </c>
      <c r="H34" s="108" t="n">
        <f aca="false">IF(입력!$C19="","",입력!$F19)</f>
        <v>26000</v>
      </c>
      <c r="I34" s="108"/>
      <c r="J34" s="108" t="n">
        <f aca="false">IF(입력!$C19="","",입력!$I19)</f>
        <v>130000</v>
      </c>
      <c r="K34" s="108"/>
      <c r="L34" s="108" t="n">
        <f aca="false">IF(입력!$C19="","",IF(입력!$L19="면세","면세",입력!$J19))</f>
        <v>13000</v>
      </c>
      <c r="M34" s="108"/>
      <c r="N34" s="109" t="str">
        <f aca="false">IF(입력!$C19="","",입력!$K19&amp;"")</f>
        <v/>
      </c>
    </row>
    <row r="35" customFormat="false" ht="18" hidden="false" customHeight="true" outlineLevel="0" collapsed="false">
      <c r="A35" s="106" t="n">
        <f aca="false">IF(입력!$C20="","",IF(입력!$B20="",입력!$C$5,입력!$B20))</f>
        <v>46323</v>
      </c>
      <c r="B35" s="107" t="str">
        <f aca="false">IF(입력!$C20="","",입력!$C20&amp;"")</f>
        <v>볼펜</v>
      </c>
      <c r="C35" s="107"/>
      <c r="D35" s="107"/>
      <c r="E35" s="99" t="str">
        <f aca="false">IF(입력!$C20="","",입력!$D20&amp;"")</f>
        <v>0.7mm 흑색 12자루</v>
      </c>
      <c r="F35" s="99"/>
      <c r="G35" s="108" t="n">
        <f aca="false">IF(입력!$C20="","",입력!$E20)</f>
        <v>10</v>
      </c>
      <c r="H35" s="108" t="n">
        <f aca="false">IF(입력!$C20="","",입력!$F20)</f>
        <v>6000</v>
      </c>
      <c r="I35" s="108"/>
      <c r="J35" s="108" t="n">
        <f aca="false">IF(입력!$C20="","",입력!$I20)</f>
        <v>60000</v>
      </c>
      <c r="K35" s="108"/>
      <c r="L35" s="108" t="n">
        <f aca="false">IF(입력!$C20="","",IF(입력!$L20="면세","면세",입력!$J20))</f>
        <v>6000</v>
      </c>
      <c r="M35" s="108"/>
      <c r="N35" s="109" t="str">
        <f aca="false">IF(입력!$C20="","",입력!$K20&amp;"")</f>
        <v/>
      </c>
    </row>
    <row r="36" customFormat="false" ht="18" hidden="false" customHeight="true" outlineLevel="0" collapsed="false">
      <c r="A36" s="106" t="n">
        <f aca="false">IF(입력!$C21="","",IF(입력!$B21="",입력!$C$5,입력!$B21))</f>
        <v>46323</v>
      </c>
      <c r="B36" s="107" t="str">
        <f aca="false">IF(입력!$C21="","",입력!$C21&amp;"")</f>
        <v>레이저 토너</v>
      </c>
      <c r="C36" s="107"/>
      <c r="D36" s="107"/>
      <c r="E36" s="99" t="str">
        <f aca="false">IF(입력!$C21="","",입력!$D21&amp;"")</f>
        <v>검정 표준용량</v>
      </c>
      <c r="F36" s="99"/>
      <c r="G36" s="108" t="n">
        <f aca="false">IF(입력!$C21="","",입력!$E21)</f>
        <v>2</v>
      </c>
      <c r="H36" s="108" t="n">
        <f aca="false">IF(입력!$C21="","",입력!$F21)</f>
        <v>79000</v>
      </c>
      <c r="I36" s="108"/>
      <c r="J36" s="108" t="n">
        <f aca="false">IF(입력!$C21="","",입력!$I21)</f>
        <v>158000</v>
      </c>
      <c r="K36" s="108"/>
      <c r="L36" s="108" t="n">
        <f aca="false">IF(입력!$C21="","",IF(입력!$L21="면세","면세",입력!$J21))</f>
        <v>15800</v>
      </c>
      <c r="M36" s="108"/>
      <c r="N36" s="109" t="str">
        <f aca="false">IF(입력!$C21="","",입력!$K21&amp;"")</f>
        <v/>
      </c>
    </row>
    <row r="37" customFormat="false" ht="18" hidden="false" customHeight="true" outlineLevel="0" collapsed="false">
      <c r="A37" s="106" t="n">
        <f aca="false">IF(입력!$C22="","",IF(입력!$B22="",입력!$C$5,입력!$B22))</f>
        <v>46323</v>
      </c>
      <c r="B37" s="107" t="str">
        <f aca="false">IF(입력!$C22="","",입력!$C22&amp;"")</f>
        <v>점착 메모지</v>
      </c>
      <c r="C37" s="107"/>
      <c r="D37" s="107"/>
      <c r="E37" s="99" t="str">
        <f aca="false">IF(입력!$C22="","",입력!$D22&amp;"")</f>
        <v>76×76mm 12패드</v>
      </c>
      <c r="F37" s="99"/>
      <c r="G37" s="108" t="n">
        <f aca="false">IF(입력!$C22="","",입력!$E22)</f>
        <v>4</v>
      </c>
      <c r="H37" s="108" t="n">
        <f aca="false">IF(입력!$C22="","",입력!$F22)</f>
        <v>9600</v>
      </c>
      <c r="I37" s="108"/>
      <c r="J37" s="108" t="n">
        <f aca="false">IF(입력!$C22="","",입력!$I22)</f>
        <v>38400</v>
      </c>
      <c r="K37" s="108"/>
      <c r="L37" s="108" t="n">
        <f aca="false">IF(입력!$C22="","",IF(입력!$L22="면세","면세",입력!$J22))</f>
        <v>3840</v>
      </c>
      <c r="M37" s="108"/>
      <c r="N37" s="109" t="str">
        <f aca="false">IF(입력!$C22="","",입력!$K22&amp;"")</f>
        <v/>
      </c>
    </row>
    <row r="38" customFormat="false" ht="18" hidden="false" customHeight="true" outlineLevel="0" collapsed="false">
      <c r="A38" s="106" t="n">
        <f aca="false">IF(입력!$C23="","",IF(입력!$B23="",입력!$C$5,입력!$B23))</f>
        <v>46323</v>
      </c>
      <c r="B38" s="107" t="str">
        <f aca="false">IF(입력!$C23="","",입력!$C23&amp;"")</f>
        <v>사무용 의자</v>
      </c>
      <c r="C38" s="107"/>
      <c r="D38" s="107"/>
      <c r="E38" s="99" t="str">
        <f aca="false">IF(입력!$C23="","",입력!$D23&amp;"")</f>
        <v>메시 등받이</v>
      </c>
      <c r="F38" s="99"/>
      <c r="G38" s="108" t="n">
        <f aca="false">IF(입력!$C23="","",입력!$E23)</f>
        <v>3</v>
      </c>
      <c r="H38" s="108" t="n">
        <f aca="false">IF(입력!$C23="","",입력!$F23)</f>
        <v>119000</v>
      </c>
      <c r="I38" s="108"/>
      <c r="J38" s="108" t="n">
        <f aca="false">IF(입력!$C23="","",입력!$I23)</f>
        <v>357000</v>
      </c>
      <c r="K38" s="108"/>
      <c r="L38" s="108" t="n">
        <f aca="false">IF(입력!$C23="","",IF(입력!$L23="면세","면세",입력!$J23))</f>
        <v>35700</v>
      </c>
      <c r="M38" s="108"/>
      <c r="N38" s="109" t="str">
        <f aca="false">IF(입력!$C23="","",입력!$K23&amp;"")</f>
        <v>특가 적용</v>
      </c>
    </row>
    <row r="39" customFormat="false" ht="18" hidden="false" customHeight="true" outlineLevel="0" collapsed="false">
      <c r="A39" s="106" t="n">
        <f aca="false">IF(입력!$C24="","",IF(입력!$B24="",입력!$C$5,입력!$B24))</f>
        <v>46323</v>
      </c>
      <c r="B39" s="107" t="str">
        <f aca="false">IF(입력!$C24="","",입력!$C24&amp;"")</f>
        <v>엑셀 실무 교재</v>
      </c>
      <c r="C39" s="107"/>
      <c r="D39" s="107"/>
      <c r="E39" s="99" t="str">
        <f aca="false">IF(입력!$C24="","",입력!$D24&amp;"")</f>
        <v>도서</v>
      </c>
      <c r="F39" s="99"/>
      <c r="G39" s="108" t="n">
        <f aca="false">IF(입력!$C24="","",입력!$E24)</f>
        <v>6</v>
      </c>
      <c r="H39" s="108" t="n">
        <f aca="false">IF(입력!$C24="","",입력!$F24)</f>
        <v>22000</v>
      </c>
      <c r="I39" s="108"/>
      <c r="J39" s="108" t="n">
        <f aca="false">IF(입력!$C24="","",입력!$I24)</f>
        <v>132000</v>
      </c>
      <c r="K39" s="108"/>
      <c r="L39" s="108" t="str">
        <f aca="false">IF(입력!$C24="","",IF(입력!$L24="면세","면세",입력!$J24))</f>
        <v>면세</v>
      </c>
      <c r="M39" s="108"/>
      <c r="N39" s="109" t="str">
        <f aca="false">IF(입력!$C24="","",입력!$K24&amp;"")</f>
        <v>도서 면세</v>
      </c>
    </row>
    <row r="40" customFormat="false" ht="18" hidden="false" customHeight="true" outlineLevel="0" collapsed="false">
      <c r="A40" s="106" t="n">
        <f aca="false">IF(입력!$C25="","",IF(입력!$B25="",입력!$C$5,입력!$B25))</f>
        <v>46323</v>
      </c>
      <c r="B40" s="107" t="str">
        <f aca="false">IF(입력!$C25="","",입력!$C25&amp;"")</f>
        <v>탁상 달력</v>
      </c>
      <c r="C40" s="107"/>
      <c r="D40" s="107"/>
      <c r="E40" s="99" t="str">
        <f aca="false">IF(입력!$C25="","",입력!$D25&amp;"")</f>
        <v>2027년</v>
      </c>
      <c r="F40" s="99"/>
      <c r="G40" s="108" t="n">
        <f aca="false">IF(입력!$C25="","",입력!$E25)</f>
        <v>20</v>
      </c>
      <c r="H40" s="108" t="n">
        <f aca="false">IF(입력!$C25="","",입력!$F25)</f>
        <v>5500</v>
      </c>
      <c r="I40" s="108"/>
      <c r="J40" s="108" t="n">
        <f aca="false">IF(입력!$C25="","",입력!$I25)</f>
        <v>110000</v>
      </c>
      <c r="K40" s="108"/>
      <c r="L40" s="108" t="n">
        <f aca="false">IF(입력!$C25="","",IF(입력!$L25="면세","면세",입력!$J25))</f>
        <v>11000</v>
      </c>
      <c r="M40" s="108"/>
      <c r="N40" s="109" t="str">
        <f aca="false">IF(입력!$C25="","",입력!$K25&amp;"")</f>
        <v>거래처 증정용</v>
      </c>
    </row>
    <row r="41" customFormat="false" ht="18" hidden="false" customHeight="true" outlineLevel="0" collapsed="false">
      <c r="A41" s="106" t="str">
        <f aca="false">IF(입력!$C26="","",IF(입력!$B26="",입력!$C$5,입력!$B26))</f>
        <v/>
      </c>
      <c r="B41" s="107" t="str">
        <f aca="false">IF(입력!$C26="","",입력!$C26&amp;"")</f>
        <v/>
      </c>
      <c r="C41" s="107"/>
      <c r="D41" s="107"/>
      <c r="E41" s="99" t="str">
        <f aca="false">IF(입력!$C26="","",입력!$D26&amp;"")</f>
        <v/>
      </c>
      <c r="F41" s="99"/>
      <c r="G41" s="108" t="str">
        <f aca="false">IF(입력!$C26="","",입력!$E26)</f>
        <v/>
      </c>
      <c r="H41" s="108" t="str">
        <f aca="false">IF(입력!$C26="","",입력!$F26)</f>
        <v/>
      </c>
      <c r="I41" s="108"/>
      <c r="J41" s="108" t="str">
        <f aca="false">IF(입력!$C26="","",입력!$I26)</f>
        <v/>
      </c>
      <c r="K41" s="108"/>
      <c r="L41" s="108" t="str">
        <f aca="false">IF(입력!$C26="","",IF(입력!$L26="면세","면세",입력!$J26))</f>
        <v/>
      </c>
      <c r="M41" s="108"/>
      <c r="N41" s="109" t="str">
        <f aca="false">IF(입력!$C26="","",입력!$K26&amp;"")</f>
        <v/>
      </c>
    </row>
    <row r="42" customFormat="false" ht="18" hidden="false" customHeight="true" outlineLevel="0" collapsed="false">
      <c r="A42" s="106" t="str">
        <f aca="false">IF(입력!$C27="","",IF(입력!$B27="",입력!$C$5,입력!$B27))</f>
        <v/>
      </c>
      <c r="B42" s="107" t="str">
        <f aca="false">IF(입력!$C27="","",입력!$C27&amp;"")</f>
        <v/>
      </c>
      <c r="C42" s="107"/>
      <c r="D42" s="107"/>
      <c r="E42" s="99" t="str">
        <f aca="false">IF(입력!$C27="","",입력!$D27&amp;"")</f>
        <v/>
      </c>
      <c r="F42" s="99"/>
      <c r="G42" s="108" t="str">
        <f aca="false">IF(입력!$C27="","",입력!$E27)</f>
        <v/>
      </c>
      <c r="H42" s="108" t="str">
        <f aca="false">IF(입력!$C27="","",입력!$F27)</f>
        <v/>
      </c>
      <c r="I42" s="108"/>
      <c r="J42" s="108" t="str">
        <f aca="false">IF(입력!$C27="","",입력!$I27)</f>
        <v/>
      </c>
      <c r="K42" s="108"/>
      <c r="L42" s="108" t="str">
        <f aca="false">IF(입력!$C27="","",IF(입력!$L27="면세","면세",입력!$J27))</f>
        <v/>
      </c>
      <c r="M42" s="108"/>
      <c r="N42" s="109" t="str">
        <f aca="false">IF(입력!$C27="","",입력!$K27&amp;"")</f>
        <v/>
      </c>
    </row>
    <row r="43" customFormat="false" ht="18" hidden="false" customHeight="true" outlineLevel="0" collapsed="false">
      <c r="A43" s="106" t="str">
        <f aca="false">IF(입력!$C28="","",IF(입력!$B28="",입력!$C$5,입력!$B28))</f>
        <v/>
      </c>
      <c r="B43" s="107" t="str">
        <f aca="false">IF(입력!$C28="","",입력!$C28&amp;"")</f>
        <v/>
      </c>
      <c r="C43" s="107"/>
      <c r="D43" s="107"/>
      <c r="E43" s="99" t="str">
        <f aca="false">IF(입력!$C28="","",입력!$D28&amp;"")</f>
        <v/>
      </c>
      <c r="F43" s="99"/>
      <c r="G43" s="108" t="str">
        <f aca="false">IF(입력!$C28="","",입력!$E28)</f>
        <v/>
      </c>
      <c r="H43" s="108" t="str">
        <f aca="false">IF(입력!$C28="","",입력!$F28)</f>
        <v/>
      </c>
      <c r="I43" s="108"/>
      <c r="J43" s="108" t="str">
        <f aca="false">IF(입력!$C28="","",입력!$I28)</f>
        <v/>
      </c>
      <c r="K43" s="108"/>
      <c r="L43" s="108" t="str">
        <f aca="false">IF(입력!$C28="","",IF(입력!$L28="면세","면세",입력!$J28))</f>
        <v/>
      </c>
      <c r="M43" s="108"/>
      <c r="N43" s="109" t="str">
        <f aca="false">IF(입력!$C28="","",입력!$K28&amp;"")</f>
        <v/>
      </c>
    </row>
    <row r="44" customFormat="false" ht="18" hidden="false" customHeight="true" outlineLevel="0" collapsed="false">
      <c r="A44" s="106" t="str">
        <f aca="false">IF(입력!$C29="","",IF(입력!$B29="",입력!$C$5,입력!$B29))</f>
        <v/>
      </c>
      <c r="B44" s="107" t="str">
        <f aca="false">IF(입력!$C29="","",입력!$C29&amp;"")</f>
        <v/>
      </c>
      <c r="C44" s="107"/>
      <c r="D44" s="107"/>
      <c r="E44" s="99" t="str">
        <f aca="false">IF(입력!$C29="","",입력!$D29&amp;"")</f>
        <v/>
      </c>
      <c r="F44" s="99"/>
      <c r="G44" s="108" t="str">
        <f aca="false">IF(입력!$C29="","",입력!$E29)</f>
        <v/>
      </c>
      <c r="H44" s="108" t="str">
        <f aca="false">IF(입력!$C29="","",입력!$F29)</f>
        <v/>
      </c>
      <c r="I44" s="108"/>
      <c r="J44" s="108" t="str">
        <f aca="false">IF(입력!$C29="","",입력!$I29)</f>
        <v/>
      </c>
      <c r="K44" s="108"/>
      <c r="L44" s="108" t="str">
        <f aca="false">IF(입력!$C29="","",IF(입력!$L29="면세","면세",입력!$J29))</f>
        <v/>
      </c>
      <c r="M44" s="108"/>
      <c r="N44" s="109" t="str">
        <f aca="false">IF(입력!$C29="","",입력!$K29&amp;"")</f>
        <v/>
      </c>
    </row>
    <row r="45" customFormat="false" ht="18" hidden="false" customHeight="true" outlineLevel="0" collapsed="false">
      <c r="A45" s="106" t="str">
        <f aca="false">IF(입력!$C30="","",IF(입력!$B30="",입력!$C$5,입력!$B30))</f>
        <v/>
      </c>
      <c r="B45" s="107" t="str">
        <f aca="false">IF(입력!$C30="","",입력!$C30&amp;"")</f>
        <v/>
      </c>
      <c r="C45" s="107"/>
      <c r="D45" s="107"/>
      <c r="E45" s="99" t="str">
        <f aca="false">IF(입력!$C30="","",입력!$D30&amp;"")</f>
        <v/>
      </c>
      <c r="F45" s="99"/>
      <c r="G45" s="108" t="str">
        <f aca="false">IF(입력!$C30="","",입력!$E30)</f>
        <v/>
      </c>
      <c r="H45" s="108" t="str">
        <f aca="false">IF(입력!$C30="","",입력!$F30)</f>
        <v/>
      </c>
      <c r="I45" s="108"/>
      <c r="J45" s="108" t="str">
        <f aca="false">IF(입력!$C30="","",입력!$I30)</f>
        <v/>
      </c>
      <c r="K45" s="108"/>
      <c r="L45" s="108" t="str">
        <f aca="false">IF(입력!$C30="","",IF(입력!$L30="면세","면세",입력!$J30))</f>
        <v/>
      </c>
      <c r="M45" s="108"/>
      <c r="N45" s="109" t="str">
        <f aca="false">IF(입력!$C30="","",입력!$K30&amp;"")</f>
        <v/>
      </c>
    </row>
    <row r="46" customFormat="false" ht="19.5" hidden="false" customHeight="true" outlineLevel="0" collapsed="false">
      <c r="A46" s="104" t="s">
        <v>108</v>
      </c>
      <c r="B46" s="104"/>
      <c r="C46" s="104"/>
      <c r="D46" s="104"/>
      <c r="E46" s="104"/>
      <c r="F46" s="104"/>
      <c r="G46" s="110" t="n">
        <f aca="false">입력!$E$31</f>
        <v>50</v>
      </c>
      <c r="H46" s="111"/>
      <c r="I46" s="111"/>
      <c r="J46" s="110" t="n">
        <f aca="false">입력!$I$31</f>
        <v>985400</v>
      </c>
      <c r="K46" s="110"/>
      <c r="L46" s="110" t="n">
        <f aca="false">입력!$J$31</f>
        <v>85340</v>
      </c>
      <c r="M46" s="110"/>
      <c r="N46" s="112"/>
    </row>
    <row r="47" customFormat="false" ht="24" hidden="false" customHeight="true" outlineLevel="0" collapsed="false">
      <c r="A47" s="113" t="s">
        <v>61</v>
      </c>
      <c r="B47" s="114" t="n">
        <f aca="false">N(입력!$C$8)</f>
        <v>250000</v>
      </c>
      <c r="C47" s="114"/>
      <c r="D47" s="115" t="s">
        <v>109</v>
      </c>
      <c r="E47" s="114" t="n">
        <f aca="false">N(입력!$C$9)</f>
        <v>250000</v>
      </c>
      <c r="F47" s="114"/>
      <c r="G47" s="115" t="s">
        <v>26</v>
      </c>
      <c r="H47" s="115"/>
      <c r="I47" s="116" t="n">
        <f aca="false">입력!$C$38</f>
        <v>1070740</v>
      </c>
      <c r="J47" s="116"/>
      <c r="K47" s="115" t="s">
        <v>110</v>
      </c>
      <c r="L47" s="117" t="s">
        <v>111</v>
      </c>
      <c r="M47" s="117"/>
      <c r="N47" s="117"/>
    </row>
  </sheetData>
  <mergeCells count="195">
    <mergeCell ref="A1:J1"/>
    <mergeCell ref="K1:N1"/>
    <mergeCell ref="A2:B2"/>
    <mergeCell ref="C2:H2"/>
    <mergeCell ref="I2:J2"/>
    <mergeCell ref="K2:N2"/>
    <mergeCell ref="A3:A6"/>
    <mergeCell ref="C3:G3"/>
    <mergeCell ref="H3:H6"/>
    <mergeCell ref="J3:N3"/>
    <mergeCell ref="C4:D4"/>
    <mergeCell ref="F4:G4"/>
    <mergeCell ref="J4:K4"/>
    <mergeCell ref="M4:N4"/>
    <mergeCell ref="C5:G5"/>
    <mergeCell ref="J5:N5"/>
    <mergeCell ref="C6:D6"/>
    <mergeCell ref="F6:G6"/>
    <mergeCell ref="J6:K6"/>
    <mergeCell ref="M6:N6"/>
    <mergeCell ref="A7:B7"/>
    <mergeCell ref="C7:J7"/>
    <mergeCell ref="K7:N7"/>
    <mergeCell ref="B8:D8"/>
    <mergeCell ref="E8:F8"/>
    <mergeCell ref="H8:I8"/>
    <mergeCell ref="J8:K8"/>
    <mergeCell ref="L8:M8"/>
    <mergeCell ref="B9:D9"/>
    <mergeCell ref="E9:F9"/>
    <mergeCell ref="H9:I9"/>
    <mergeCell ref="J9:K9"/>
    <mergeCell ref="L9:M9"/>
    <mergeCell ref="B10:D10"/>
    <mergeCell ref="E10:F10"/>
    <mergeCell ref="H10:I10"/>
    <mergeCell ref="J10:K10"/>
    <mergeCell ref="L10:M10"/>
    <mergeCell ref="B11:D11"/>
    <mergeCell ref="E11:F11"/>
    <mergeCell ref="H11:I11"/>
    <mergeCell ref="J11:K11"/>
    <mergeCell ref="L11:M11"/>
    <mergeCell ref="B12:D12"/>
    <mergeCell ref="E12:F12"/>
    <mergeCell ref="H12:I12"/>
    <mergeCell ref="J12:K12"/>
    <mergeCell ref="L12:M12"/>
    <mergeCell ref="B13:D13"/>
    <mergeCell ref="E13:F13"/>
    <mergeCell ref="H13:I13"/>
    <mergeCell ref="J13:K13"/>
    <mergeCell ref="L13:M13"/>
    <mergeCell ref="B14:D14"/>
    <mergeCell ref="E14:F14"/>
    <mergeCell ref="H14:I14"/>
    <mergeCell ref="J14:K14"/>
    <mergeCell ref="L14:M14"/>
    <mergeCell ref="B15:D15"/>
    <mergeCell ref="E15:F15"/>
    <mergeCell ref="H15:I15"/>
    <mergeCell ref="J15:K15"/>
    <mergeCell ref="L15:M15"/>
    <mergeCell ref="B16:D16"/>
    <mergeCell ref="E16:F16"/>
    <mergeCell ref="H16:I16"/>
    <mergeCell ref="J16:K16"/>
    <mergeCell ref="L16:M16"/>
    <mergeCell ref="B17:D17"/>
    <mergeCell ref="E17:F17"/>
    <mergeCell ref="H17:I17"/>
    <mergeCell ref="J17:K17"/>
    <mergeCell ref="L17:M17"/>
    <mergeCell ref="B18:D18"/>
    <mergeCell ref="E18:F18"/>
    <mergeCell ref="H18:I18"/>
    <mergeCell ref="J18:K18"/>
    <mergeCell ref="L18:M18"/>
    <mergeCell ref="B19:D19"/>
    <mergeCell ref="E19:F19"/>
    <mergeCell ref="H19:I19"/>
    <mergeCell ref="J19:K19"/>
    <mergeCell ref="L19:M19"/>
    <mergeCell ref="B20:D20"/>
    <mergeCell ref="E20:F20"/>
    <mergeCell ref="H20:I20"/>
    <mergeCell ref="J20:K20"/>
    <mergeCell ref="L20:M20"/>
    <mergeCell ref="A21:F21"/>
    <mergeCell ref="H21:I21"/>
    <mergeCell ref="J21:K21"/>
    <mergeCell ref="L21:M21"/>
    <mergeCell ref="B22:C22"/>
    <mergeCell ref="E22:F22"/>
    <mergeCell ref="G22:H22"/>
    <mergeCell ref="I22:J22"/>
    <mergeCell ref="L22:N22"/>
    <mergeCell ref="A24:N24"/>
    <mergeCell ref="A26:J26"/>
    <mergeCell ref="K26:N26"/>
    <mergeCell ref="A27:B27"/>
    <mergeCell ref="C27:H27"/>
    <mergeCell ref="I27:J27"/>
    <mergeCell ref="K27:N27"/>
    <mergeCell ref="A28:A31"/>
    <mergeCell ref="C28:G28"/>
    <mergeCell ref="H28:H31"/>
    <mergeCell ref="J28:N28"/>
    <mergeCell ref="C29:D29"/>
    <mergeCell ref="F29:G29"/>
    <mergeCell ref="J29:K29"/>
    <mergeCell ref="M29:N29"/>
    <mergeCell ref="C30:G30"/>
    <mergeCell ref="J30:N30"/>
    <mergeCell ref="C31:D31"/>
    <mergeCell ref="F31:G31"/>
    <mergeCell ref="J31:K31"/>
    <mergeCell ref="M31:N31"/>
    <mergeCell ref="A32:B32"/>
    <mergeCell ref="C32:J32"/>
    <mergeCell ref="K32:N32"/>
    <mergeCell ref="B33:D33"/>
    <mergeCell ref="E33:F33"/>
    <mergeCell ref="H33:I33"/>
    <mergeCell ref="J33:K33"/>
    <mergeCell ref="L33:M33"/>
    <mergeCell ref="B34:D34"/>
    <mergeCell ref="E34:F34"/>
    <mergeCell ref="H34:I34"/>
    <mergeCell ref="J34:K34"/>
    <mergeCell ref="L34:M34"/>
    <mergeCell ref="B35:D35"/>
    <mergeCell ref="E35:F35"/>
    <mergeCell ref="H35:I35"/>
    <mergeCell ref="J35:K35"/>
    <mergeCell ref="L35:M35"/>
    <mergeCell ref="B36:D36"/>
    <mergeCell ref="E36:F36"/>
    <mergeCell ref="H36:I36"/>
    <mergeCell ref="J36:K36"/>
    <mergeCell ref="L36:M36"/>
    <mergeCell ref="B37:D37"/>
    <mergeCell ref="E37:F37"/>
    <mergeCell ref="H37:I37"/>
    <mergeCell ref="J37:K37"/>
    <mergeCell ref="L37:M37"/>
    <mergeCell ref="B38:D38"/>
    <mergeCell ref="E38:F38"/>
    <mergeCell ref="H38:I38"/>
    <mergeCell ref="J38:K38"/>
    <mergeCell ref="L38:M38"/>
    <mergeCell ref="B39:D39"/>
    <mergeCell ref="E39:F39"/>
    <mergeCell ref="H39:I39"/>
    <mergeCell ref="J39:K39"/>
    <mergeCell ref="L39:M39"/>
    <mergeCell ref="B40:D40"/>
    <mergeCell ref="E40:F40"/>
    <mergeCell ref="H40:I40"/>
    <mergeCell ref="J40:K40"/>
    <mergeCell ref="L40:M40"/>
    <mergeCell ref="B41:D41"/>
    <mergeCell ref="E41:F41"/>
    <mergeCell ref="H41:I41"/>
    <mergeCell ref="J41:K41"/>
    <mergeCell ref="L41:M41"/>
    <mergeCell ref="B42:D42"/>
    <mergeCell ref="E42:F42"/>
    <mergeCell ref="H42:I42"/>
    <mergeCell ref="J42:K42"/>
    <mergeCell ref="L42:M42"/>
    <mergeCell ref="B43:D43"/>
    <mergeCell ref="E43:F43"/>
    <mergeCell ref="H43:I43"/>
    <mergeCell ref="J43:K43"/>
    <mergeCell ref="L43:M43"/>
    <mergeCell ref="B44:D44"/>
    <mergeCell ref="E44:F44"/>
    <mergeCell ref="H44:I44"/>
    <mergeCell ref="J44:K44"/>
    <mergeCell ref="L44:M44"/>
    <mergeCell ref="B45:D45"/>
    <mergeCell ref="E45:F45"/>
    <mergeCell ref="H45:I45"/>
    <mergeCell ref="J45:K45"/>
    <mergeCell ref="L45:M45"/>
    <mergeCell ref="A46:F46"/>
    <mergeCell ref="H46:I46"/>
    <mergeCell ref="J46:K46"/>
    <mergeCell ref="L46:M46"/>
    <mergeCell ref="B47:C47"/>
    <mergeCell ref="E47:F47"/>
    <mergeCell ref="G47:H47"/>
    <mergeCell ref="I47:J47"/>
    <mergeCell ref="L47:N47"/>
  </mergeCell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40"/>
    <col collapsed="false" customWidth="true" hidden="false" outlineLevel="0" max="6" min="5" style="0" width="16"/>
    <col collapsed="false" customWidth="true" hidden="false" outlineLevel="0" max="8" min="7" style="0" width="14"/>
  </cols>
  <sheetData>
    <row r="1" customFormat="false" ht="33.75" hidden="false" customHeight="true" outlineLevel="0" collapsed="false">
      <c r="A1" s="1" t="s">
        <v>116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117</v>
      </c>
      <c r="B2" s="2"/>
      <c r="C2" s="2"/>
      <c r="D2" s="2"/>
      <c r="E2" s="2"/>
      <c r="F2" s="2"/>
      <c r="G2" s="2"/>
      <c r="H2" s="2"/>
    </row>
    <row r="3" customFormat="false" ht="9.75" hidden="false" customHeight="true" outlineLevel="0" collapsed="false"/>
    <row r="4" customFormat="false" ht="30" hidden="false" customHeight="true" outlineLevel="0" collapsed="false">
      <c r="A4" s="118" t="s">
        <v>54</v>
      </c>
      <c r="B4" s="118" t="s">
        <v>50</v>
      </c>
      <c r="C4" s="118" t="s">
        <v>59</v>
      </c>
      <c r="D4" s="118" t="s">
        <v>62</v>
      </c>
      <c r="E4" s="118" t="s">
        <v>65</v>
      </c>
      <c r="F4" s="118" t="s">
        <v>67</v>
      </c>
      <c r="G4" s="118" t="s">
        <v>118</v>
      </c>
      <c r="H4" s="118" t="s">
        <v>119</v>
      </c>
    </row>
    <row r="5" customFormat="false" ht="18.75" hidden="false" customHeight="true" outlineLevel="0" collapsed="false">
      <c r="A5" s="34" t="s">
        <v>57</v>
      </c>
      <c r="B5" s="33" t="s">
        <v>120</v>
      </c>
      <c r="C5" s="34" t="s">
        <v>121</v>
      </c>
      <c r="D5" s="34" t="s">
        <v>122</v>
      </c>
      <c r="E5" s="34" t="s">
        <v>123</v>
      </c>
      <c r="F5" s="34" t="s">
        <v>124</v>
      </c>
      <c r="G5" s="34" t="s">
        <v>125</v>
      </c>
      <c r="H5" s="33" t="s">
        <v>126</v>
      </c>
    </row>
    <row r="6" customFormat="false" ht="18.75" hidden="false" customHeight="true" outlineLevel="0" collapsed="false">
      <c r="A6" s="33" t="s">
        <v>127</v>
      </c>
      <c r="B6" s="33" t="s">
        <v>128</v>
      </c>
      <c r="C6" s="34" t="s">
        <v>129</v>
      </c>
      <c r="D6" s="34" t="s">
        <v>130</v>
      </c>
      <c r="E6" s="34" t="s">
        <v>131</v>
      </c>
      <c r="F6" s="34" t="s">
        <v>132</v>
      </c>
      <c r="G6" s="34" t="s">
        <v>133</v>
      </c>
      <c r="H6" s="33" t="s">
        <v>134</v>
      </c>
    </row>
    <row r="7" customFormat="false" ht="18.75" hidden="false" customHeight="true" outlineLevel="0" collapsed="false">
      <c r="A7" s="34" t="s">
        <v>135</v>
      </c>
      <c r="B7" s="33" t="s">
        <v>136</v>
      </c>
      <c r="C7" s="34" t="s">
        <v>137</v>
      </c>
      <c r="D7" s="34" t="s">
        <v>138</v>
      </c>
      <c r="E7" s="34" t="s">
        <v>139</v>
      </c>
      <c r="F7" s="34" t="s">
        <v>140</v>
      </c>
      <c r="G7" s="34" t="s">
        <v>141</v>
      </c>
      <c r="H7" s="33" t="s">
        <v>142</v>
      </c>
    </row>
    <row r="8" customFormat="false" ht="18.75" hidden="false" customHeight="true" outlineLevel="0" collapsed="false">
      <c r="A8" s="34" t="s">
        <v>143</v>
      </c>
      <c r="B8" s="33" t="s">
        <v>144</v>
      </c>
      <c r="C8" s="34" t="s">
        <v>145</v>
      </c>
      <c r="D8" s="34" t="s">
        <v>146</v>
      </c>
      <c r="E8" s="34" t="s">
        <v>66</v>
      </c>
      <c r="F8" s="34" t="s">
        <v>147</v>
      </c>
      <c r="G8" s="34" t="s">
        <v>148</v>
      </c>
      <c r="H8" s="33" t="s">
        <v>149</v>
      </c>
    </row>
    <row r="9" customFormat="false" ht="18.75" hidden="false" customHeight="true" outlineLevel="0" collapsed="false">
      <c r="A9" s="33" t="s">
        <v>150</v>
      </c>
      <c r="B9" s="33" t="s">
        <v>151</v>
      </c>
      <c r="C9" s="34" t="s">
        <v>152</v>
      </c>
      <c r="D9" s="34" t="s">
        <v>153</v>
      </c>
      <c r="E9" s="34" t="s">
        <v>154</v>
      </c>
      <c r="F9" s="34" t="s">
        <v>155</v>
      </c>
      <c r="G9" s="34" t="s">
        <v>156</v>
      </c>
      <c r="H9" s="33" t="s">
        <v>157</v>
      </c>
    </row>
    <row r="10" customFormat="false" ht="18.75" hidden="false" customHeight="true" outlineLevel="0" collapsed="false">
      <c r="A10" s="34"/>
      <c r="B10" s="34"/>
      <c r="C10" s="34"/>
      <c r="D10" s="34"/>
      <c r="E10" s="34"/>
      <c r="F10" s="34"/>
      <c r="G10" s="34"/>
      <c r="H10" s="34"/>
    </row>
    <row r="11" customFormat="false" ht="18.75" hidden="false" customHeight="true" outlineLevel="0" collapsed="false">
      <c r="A11" s="34"/>
      <c r="B11" s="34"/>
      <c r="C11" s="34"/>
      <c r="D11" s="34"/>
      <c r="E11" s="34"/>
      <c r="F11" s="34"/>
      <c r="G11" s="34"/>
      <c r="H11" s="34"/>
    </row>
    <row r="12" customFormat="false" ht="18.75" hidden="false" customHeight="true" outlineLevel="0" collapsed="false">
      <c r="A12" s="34"/>
      <c r="B12" s="34"/>
      <c r="C12" s="34"/>
      <c r="D12" s="34"/>
      <c r="E12" s="34"/>
      <c r="F12" s="34"/>
      <c r="G12" s="34"/>
      <c r="H12" s="34"/>
    </row>
    <row r="13" customFormat="false" ht="18.75" hidden="false" customHeight="true" outlineLevel="0" collapsed="false">
      <c r="A13" s="34"/>
      <c r="B13" s="34"/>
      <c r="C13" s="34"/>
      <c r="D13" s="34"/>
      <c r="E13" s="34"/>
      <c r="F13" s="34"/>
      <c r="G13" s="34"/>
      <c r="H13" s="34"/>
    </row>
    <row r="14" customFormat="false" ht="18.75" hidden="false" customHeight="true" outlineLevel="0" collapsed="false">
      <c r="A14" s="34"/>
      <c r="B14" s="34"/>
      <c r="C14" s="34"/>
      <c r="D14" s="34"/>
      <c r="E14" s="34"/>
      <c r="F14" s="34"/>
      <c r="G14" s="34"/>
      <c r="H14" s="34"/>
    </row>
    <row r="15" customFormat="false" ht="18.75" hidden="false" customHeight="true" outlineLevel="0" collapsed="false">
      <c r="A15" s="34"/>
      <c r="B15" s="34"/>
      <c r="C15" s="34"/>
      <c r="D15" s="34"/>
      <c r="E15" s="34"/>
      <c r="F15" s="34"/>
      <c r="G15" s="34"/>
      <c r="H15" s="34"/>
    </row>
    <row r="16" customFormat="false" ht="18.75" hidden="false" customHeight="true" outlineLevel="0" collapsed="false">
      <c r="A16" s="34"/>
      <c r="B16" s="34"/>
      <c r="C16" s="34"/>
      <c r="D16" s="34"/>
      <c r="E16" s="34"/>
      <c r="F16" s="34"/>
      <c r="G16" s="34"/>
      <c r="H16" s="34"/>
    </row>
    <row r="17" customFormat="false" ht="18.75" hidden="false" customHeight="true" outlineLevel="0" collapsed="false">
      <c r="A17" s="34"/>
      <c r="B17" s="34"/>
      <c r="C17" s="34"/>
      <c r="D17" s="34"/>
      <c r="E17" s="34"/>
      <c r="F17" s="34"/>
      <c r="G17" s="34"/>
      <c r="H17" s="34"/>
    </row>
    <row r="18" customFormat="false" ht="18.75" hidden="false" customHeight="true" outlineLevel="0" collapsed="false">
      <c r="A18" s="34"/>
      <c r="B18" s="34"/>
      <c r="C18" s="34"/>
      <c r="D18" s="34"/>
      <c r="E18" s="34"/>
      <c r="F18" s="34"/>
      <c r="G18" s="34"/>
      <c r="H18" s="34"/>
    </row>
    <row r="19" customFormat="false" ht="18.75" hidden="false" customHeight="true" outlineLevel="0" collapsed="false">
      <c r="A19" s="34"/>
      <c r="B19" s="34"/>
      <c r="C19" s="34"/>
      <c r="D19" s="34"/>
      <c r="E19" s="34"/>
      <c r="F19" s="34"/>
      <c r="G19" s="34"/>
      <c r="H19" s="34"/>
    </row>
    <row r="20" customFormat="false" ht="18.75" hidden="false" customHeight="true" outlineLevel="0" collapsed="false">
      <c r="A20" s="34"/>
      <c r="B20" s="34"/>
      <c r="C20" s="34"/>
      <c r="D20" s="34"/>
      <c r="E20" s="34"/>
      <c r="F20" s="34"/>
      <c r="G20" s="34"/>
      <c r="H20" s="34"/>
    </row>
    <row r="21" customFormat="false" ht="18.75" hidden="false" customHeight="true" outlineLevel="0" collapsed="false">
      <c r="A21" s="34"/>
      <c r="B21" s="34"/>
      <c r="C21" s="34"/>
      <c r="D21" s="34"/>
      <c r="E21" s="34"/>
      <c r="F21" s="34"/>
      <c r="G21" s="34"/>
      <c r="H21" s="34"/>
    </row>
    <row r="22" customFormat="false" ht="18.75" hidden="false" customHeight="true" outlineLevel="0" collapsed="false">
      <c r="A22" s="34"/>
      <c r="B22" s="34"/>
      <c r="C22" s="34"/>
      <c r="D22" s="34"/>
      <c r="E22" s="34"/>
      <c r="F22" s="34"/>
      <c r="G22" s="34"/>
      <c r="H22" s="34"/>
    </row>
    <row r="23" customFormat="false" ht="18.75" hidden="false" customHeight="true" outlineLevel="0" collapsed="false">
      <c r="A23" s="34"/>
      <c r="B23" s="34"/>
      <c r="C23" s="34"/>
      <c r="D23" s="34"/>
      <c r="E23" s="34"/>
      <c r="F23" s="34"/>
      <c r="G23" s="34"/>
      <c r="H23" s="34"/>
    </row>
    <row r="24" customFormat="false" ht="18.75" hidden="false" customHeight="true" outlineLevel="0" collapsed="false">
      <c r="A24" s="34"/>
      <c r="B24" s="34"/>
      <c r="C24" s="34"/>
      <c r="D24" s="34"/>
      <c r="E24" s="34"/>
      <c r="F24" s="34"/>
      <c r="G24" s="34"/>
      <c r="H24" s="34"/>
    </row>
    <row r="25" customFormat="false" ht="18.75" hidden="false" customHeight="true" outlineLevel="0" collapsed="false">
      <c r="A25" s="34"/>
      <c r="B25" s="34"/>
      <c r="C25" s="34"/>
      <c r="D25" s="34"/>
      <c r="E25" s="34"/>
      <c r="F25" s="34"/>
      <c r="G25" s="34"/>
      <c r="H25" s="34"/>
    </row>
    <row r="26" customFormat="false" ht="18.75" hidden="false" customHeight="true" outlineLevel="0" collapsed="false">
      <c r="A26" s="34"/>
      <c r="B26" s="34"/>
      <c r="C26" s="34"/>
      <c r="D26" s="34"/>
      <c r="E26" s="34"/>
      <c r="F26" s="34"/>
      <c r="G26" s="34"/>
      <c r="H26" s="34"/>
    </row>
    <row r="27" customFormat="false" ht="18.75" hidden="false" customHeight="true" outlineLevel="0" collapsed="false">
      <c r="A27" s="34"/>
      <c r="B27" s="34"/>
      <c r="C27" s="34"/>
      <c r="D27" s="34"/>
      <c r="E27" s="34"/>
      <c r="F27" s="34"/>
      <c r="G27" s="34"/>
      <c r="H27" s="34"/>
    </row>
    <row r="28" customFormat="false" ht="18.75" hidden="false" customHeight="true" outlineLevel="0" collapsed="false">
      <c r="A28" s="34"/>
      <c r="B28" s="34"/>
      <c r="C28" s="34"/>
      <c r="D28" s="34"/>
      <c r="E28" s="34"/>
      <c r="F28" s="34"/>
      <c r="G28" s="34"/>
      <c r="H28" s="34"/>
    </row>
    <row r="29" customFormat="false" ht="18.75" hidden="false" customHeight="true" outlineLevel="0" collapsed="false">
      <c r="A29" s="34"/>
      <c r="B29" s="34"/>
      <c r="C29" s="34"/>
      <c r="D29" s="34"/>
      <c r="E29" s="34"/>
      <c r="F29" s="34"/>
      <c r="G29" s="34"/>
      <c r="H29" s="34"/>
    </row>
    <row r="30" customFormat="false" ht="18.75" hidden="false" customHeight="true" outlineLevel="0" collapsed="false">
      <c r="A30" s="34"/>
      <c r="B30" s="34"/>
      <c r="C30" s="34"/>
      <c r="D30" s="34"/>
      <c r="E30" s="34"/>
      <c r="F30" s="34"/>
      <c r="G30" s="34"/>
      <c r="H30" s="34"/>
    </row>
    <row r="31" customFormat="false" ht="18.75" hidden="false" customHeight="true" outlineLevel="0" collapsed="false">
      <c r="A31" s="34"/>
      <c r="B31" s="34"/>
      <c r="C31" s="34"/>
      <c r="D31" s="34"/>
      <c r="E31" s="34"/>
      <c r="F31" s="34"/>
      <c r="G31" s="34"/>
      <c r="H31" s="34"/>
    </row>
    <row r="32" customFormat="false" ht="18.75" hidden="false" customHeight="true" outlineLevel="0" collapsed="false">
      <c r="A32" s="34"/>
      <c r="B32" s="34"/>
      <c r="C32" s="34"/>
      <c r="D32" s="34"/>
      <c r="E32" s="34"/>
      <c r="F32" s="34"/>
      <c r="G32" s="34"/>
      <c r="H32" s="34"/>
    </row>
    <row r="33" customFormat="false" ht="18.75" hidden="false" customHeight="true" outlineLevel="0" collapsed="false">
      <c r="A33" s="34"/>
      <c r="B33" s="34"/>
      <c r="C33" s="34"/>
      <c r="D33" s="34"/>
      <c r="E33" s="34"/>
      <c r="F33" s="34"/>
      <c r="G33" s="34"/>
      <c r="H33" s="34"/>
    </row>
    <row r="34" customFormat="false" ht="18.75" hidden="false" customHeight="true" outlineLevel="0" collapsed="false">
      <c r="A34" s="34"/>
      <c r="B34" s="34"/>
      <c r="C34" s="34"/>
      <c r="D34" s="34"/>
      <c r="E34" s="34"/>
      <c r="F34" s="34"/>
      <c r="G34" s="34"/>
      <c r="H34" s="34"/>
    </row>
    <row r="35" customFormat="false" ht="18.75" hidden="false" customHeight="true" outlineLevel="0" collapsed="false">
      <c r="A35" s="34"/>
      <c r="B35" s="34"/>
      <c r="C35" s="34"/>
      <c r="D35" s="34"/>
      <c r="E35" s="34"/>
      <c r="F35" s="34"/>
      <c r="G35" s="34"/>
      <c r="H35" s="34"/>
    </row>
    <row r="36" customFormat="false" ht="18.75" hidden="false" customHeight="true" outlineLevel="0" collapsed="false">
      <c r="A36" s="34"/>
      <c r="B36" s="34"/>
      <c r="C36" s="34"/>
      <c r="D36" s="34"/>
      <c r="E36" s="34"/>
      <c r="F36" s="34"/>
      <c r="G36" s="34"/>
      <c r="H36" s="34"/>
    </row>
    <row r="37" customFormat="false" ht="18.75" hidden="false" customHeight="true" outlineLevel="0" collapsed="false">
      <c r="A37" s="34"/>
      <c r="B37" s="34"/>
      <c r="C37" s="34"/>
      <c r="D37" s="34"/>
      <c r="E37" s="34"/>
      <c r="F37" s="34"/>
      <c r="G37" s="34"/>
      <c r="H37" s="34"/>
    </row>
    <row r="38" customFormat="false" ht="18.75" hidden="false" customHeight="true" outlineLevel="0" collapsed="false">
      <c r="A38" s="34"/>
      <c r="B38" s="34"/>
      <c r="C38" s="34"/>
      <c r="D38" s="34"/>
      <c r="E38" s="34"/>
      <c r="F38" s="34"/>
      <c r="G38" s="34"/>
      <c r="H38" s="34"/>
    </row>
    <row r="39" customFormat="false" ht="18.75" hidden="false" customHeight="true" outlineLevel="0" collapsed="false">
      <c r="A39" s="34"/>
      <c r="B39" s="34"/>
      <c r="C39" s="34"/>
      <c r="D39" s="34"/>
      <c r="E39" s="34"/>
      <c r="F39" s="34"/>
      <c r="G39" s="34"/>
      <c r="H39" s="34"/>
    </row>
    <row r="40" customFormat="false" ht="18.75" hidden="false" customHeight="true" outlineLevel="0" collapsed="false">
      <c r="A40" s="34"/>
      <c r="B40" s="34"/>
      <c r="C40" s="34"/>
      <c r="D40" s="34"/>
      <c r="E40" s="34"/>
      <c r="F40" s="34"/>
      <c r="G40" s="34"/>
      <c r="H40" s="34"/>
    </row>
    <row r="41" customFormat="false" ht="18.75" hidden="false" customHeight="true" outlineLevel="0" collapsed="false">
      <c r="A41" s="34"/>
      <c r="B41" s="34"/>
      <c r="C41" s="34"/>
      <c r="D41" s="34"/>
      <c r="E41" s="34"/>
      <c r="F41" s="34"/>
      <c r="G41" s="34"/>
      <c r="H41" s="34"/>
    </row>
    <row r="42" customFormat="false" ht="18.75" hidden="false" customHeight="true" outlineLevel="0" collapsed="false">
      <c r="A42" s="34"/>
      <c r="B42" s="34"/>
      <c r="C42" s="34"/>
      <c r="D42" s="34"/>
      <c r="E42" s="34"/>
      <c r="F42" s="34"/>
      <c r="G42" s="34"/>
      <c r="H42" s="34"/>
    </row>
    <row r="43" customFormat="false" ht="18.75" hidden="false" customHeight="true" outlineLevel="0" collapsed="false">
      <c r="A43" s="34"/>
      <c r="B43" s="34"/>
      <c r="C43" s="34"/>
      <c r="D43" s="34"/>
      <c r="E43" s="34"/>
      <c r="F43" s="34"/>
      <c r="G43" s="34"/>
      <c r="H43" s="34"/>
    </row>
    <row r="44" customFormat="false" ht="18.75" hidden="false" customHeight="true" outlineLevel="0" collapsed="false">
      <c r="A44" s="34"/>
      <c r="B44" s="34"/>
      <c r="C44" s="34"/>
      <c r="D44" s="34"/>
      <c r="E44" s="34"/>
      <c r="F44" s="34"/>
      <c r="G44" s="34"/>
      <c r="H44" s="34"/>
    </row>
    <row r="45" customFormat="false" ht="18.75" hidden="false" customHeight="true" outlineLevel="0" collapsed="false">
      <c r="A45" s="34"/>
      <c r="B45" s="34"/>
      <c r="C45" s="34"/>
      <c r="D45" s="34"/>
      <c r="E45" s="34"/>
      <c r="F45" s="34"/>
      <c r="G45" s="34"/>
      <c r="H45" s="34"/>
    </row>
    <row r="46" customFormat="false" ht="18.75" hidden="false" customHeight="true" outlineLevel="0" collapsed="false">
      <c r="A46" s="34"/>
      <c r="B46" s="34"/>
      <c r="C46" s="34"/>
      <c r="D46" s="34"/>
      <c r="E46" s="34"/>
      <c r="F46" s="34"/>
      <c r="G46" s="34"/>
      <c r="H46" s="34"/>
    </row>
    <row r="47" customFormat="false" ht="18.75" hidden="false" customHeight="true" outlineLevel="0" collapsed="false">
      <c r="A47" s="34"/>
      <c r="B47" s="34"/>
      <c r="C47" s="34"/>
      <c r="D47" s="34"/>
      <c r="E47" s="34"/>
      <c r="F47" s="34"/>
      <c r="G47" s="34"/>
      <c r="H47" s="34"/>
    </row>
    <row r="48" customFormat="false" ht="18.75" hidden="false" customHeight="true" outlineLevel="0" collapsed="false">
      <c r="A48" s="34"/>
      <c r="B48" s="34"/>
      <c r="C48" s="34"/>
      <c r="D48" s="34"/>
      <c r="E48" s="34"/>
      <c r="F48" s="34"/>
      <c r="G48" s="34"/>
      <c r="H48" s="34"/>
    </row>
    <row r="49" customFormat="false" ht="18.75" hidden="false" customHeight="true" outlineLevel="0" collapsed="false">
      <c r="A49" s="34"/>
      <c r="B49" s="34"/>
      <c r="C49" s="34"/>
      <c r="D49" s="34"/>
      <c r="E49" s="34"/>
      <c r="F49" s="34"/>
      <c r="G49" s="34"/>
      <c r="H49" s="34"/>
    </row>
    <row r="50" customFormat="false" ht="18.75" hidden="false" customHeight="true" outlineLevel="0" collapsed="false">
      <c r="A50" s="34"/>
      <c r="B50" s="34"/>
      <c r="C50" s="34"/>
      <c r="D50" s="34"/>
      <c r="E50" s="34"/>
      <c r="F50" s="34"/>
      <c r="G50" s="34"/>
      <c r="H50" s="34"/>
    </row>
    <row r="51" customFormat="false" ht="18.75" hidden="false" customHeight="true" outlineLevel="0" collapsed="false">
      <c r="A51" s="34"/>
      <c r="B51" s="34"/>
      <c r="C51" s="34"/>
      <c r="D51" s="34"/>
      <c r="E51" s="34"/>
      <c r="F51" s="34"/>
      <c r="G51" s="34"/>
      <c r="H51" s="34"/>
    </row>
    <row r="52" customFormat="false" ht="18.75" hidden="false" customHeight="true" outlineLevel="0" collapsed="false">
      <c r="A52" s="34"/>
      <c r="B52" s="34"/>
      <c r="C52" s="34"/>
      <c r="D52" s="34"/>
      <c r="E52" s="34"/>
      <c r="F52" s="34"/>
      <c r="G52" s="34"/>
      <c r="H52" s="34"/>
    </row>
    <row r="53" customFormat="false" ht="18.75" hidden="false" customHeight="true" outlineLevel="0" collapsed="false">
      <c r="A53" s="34"/>
      <c r="B53" s="34"/>
      <c r="C53" s="34"/>
      <c r="D53" s="34"/>
      <c r="E53" s="34"/>
      <c r="F53" s="34"/>
      <c r="G53" s="34"/>
      <c r="H53" s="34"/>
    </row>
    <row r="54" customFormat="false" ht="18.75" hidden="false" customHeight="true" outlineLevel="0" collapsed="false">
      <c r="A54" s="34"/>
      <c r="B54" s="34"/>
      <c r="C54" s="34"/>
      <c r="D54" s="34"/>
      <c r="E54" s="34"/>
      <c r="F54" s="34"/>
      <c r="G54" s="34"/>
      <c r="H54" s="34"/>
    </row>
  </sheetData>
  <mergeCells count="2">
    <mergeCell ref="A1:H1"/>
    <mergeCell ref="A2:H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E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28"/>
  </cols>
  <sheetData>
    <row r="1" customFormat="false" ht="33.75" hidden="false" customHeight="true" outlineLevel="0" collapsed="false">
      <c r="A1" s="1" t="s">
        <v>158</v>
      </c>
      <c r="B1" s="1"/>
      <c r="C1" s="1"/>
      <c r="D1" s="1"/>
      <c r="E1" s="1"/>
    </row>
    <row r="2" customFormat="false" ht="21.75" hidden="false" customHeight="true" outlineLevel="0" collapsed="false">
      <c r="A2" s="2" t="s">
        <v>159</v>
      </c>
      <c r="B2" s="2"/>
      <c r="C2" s="2"/>
      <c r="D2" s="2"/>
      <c r="E2" s="2"/>
    </row>
    <row r="3" customFormat="false" ht="9.75" hidden="false" customHeight="true" outlineLevel="0" collapsed="false"/>
    <row r="4" customFormat="false" ht="30" hidden="false" customHeight="true" outlineLevel="0" collapsed="false">
      <c r="A4" s="118" t="s">
        <v>106</v>
      </c>
      <c r="B4" s="118" t="s">
        <v>74</v>
      </c>
      <c r="C4" s="119" t="s">
        <v>107</v>
      </c>
      <c r="D4" s="118" t="s">
        <v>160</v>
      </c>
      <c r="E4" s="118" t="s">
        <v>161</v>
      </c>
    </row>
    <row r="5" customFormat="false" ht="15" hidden="false" customHeight="false" outlineLevel="0" collapsed="false">
      <c r="A5" s="33" t="s">
        <v>83</v>
      </c>
      <c r="B5" s="33" t="s">
        <v>162</v>
      </c>
      <c r="C5" s="36" t="n">
        <v>26000</v>
      </c>
      <c r="D5" s="34" t="s">
        <v>163</v>
      </c>
      <c r="E5" s="34"/>
    </row>
    <row r="6" customFormat="false" ht="15" hidden="false" customHeight="false" outlineLevel="0" collapsed="false">
      <c r="A6" s="34" t="s">
        <v>84</v>
      </c>
      <c r="B6" s="33" t="s">
        <v>164</v>
      </c>
      <c r="C6" s="36" t="n">
        <v>6000</v>
      </c>
      <c r="D6" s="34" t="s">
        <v>163</v>
      </c>
      <c r="E6" s="34"/>
    </row>
    <row r="7" customFormat="false" ht="15" hidden="false" customHeight="false" outlineLevel="0" collapsed="false">
      <c r="A7" s="34" t="s">
        <v>165</v>
      </c>
      <c r="B7" s="33" t="s">
        <v>166</v>
      </c>
      <c r="C7" s="36" t="n">
        <v>4500</v>
      </c>
      <c r="D7" s="34" t="s">
        <v>163</v>
      </c>
      <c r="E7" s="34"/>
    </row>
    <row r="8" customFormat="false" ht="15" hidden="false" customHeight="false" outlineLevel="0" collapsed="false">
      <c r="A8" s="34" t="s">
        <v>85</v>
      </c>
      <c r="B8" s="34" t="s">
        <v>167</v>
      </c>
      <c r="C8" s="36" t="n">
        <v>79000</v>
      </c>
      <c r="D8" s="34" t="s">
        <v>163</v>
      </c>
      <c r="E8" s="34"/>
    </row>
    <row r="9" customFormat="false" ht="15" hidden="false" customHeight="false" outlineLevel="0" collapsed="false">
      <c r="A9" s="34" t="s">
        <v>168</v>
      </c>
      <c r="B9" s="33" t="s">
        <v>169</v>
      </c>
      <c r="C9" s="36" t="n">
        <v>3800</v>
      </c>
      <c r="D9" s="34" t="s">
        <v>163</v>
      </c>
      <c r="E9" s="34"/>
    </row>
    <row r="10" customFormat="false" ht="15" hidden="false" customHeight="false" outlineLevel="0" collapsed="false">
      <c r="A10" s="34" t="s">
        <v>170</v>
      </c>
      <c r="B10" s="34" t="s">
        <v>171</v>
      </c>
      <c r="C10" s="36" t="n">
        <v>8500</v>
      </c>
      <c r="D10" s="34" t="s">
        <v>163</v>
      </c>
      <c r="E10" s="34"/>
    </row>
    <row r="11" customFormat="false" ht="15" hidden="false" customHeight="false" outlineLevel="0" collapsed="false">
      <c r="A11" s="34" t="s">
        <v>86</v>
      </c>
      <c r="B11" s="33" t="s">
        <v>172</v>
      </c>
      <c r="C11" s="36" t="n">
        <v>9600</v>
      </c>
      <c r="D11" s="34" t="s">
        <v>163</v>
      </c>
      <c r="E11" s="34"/>
    </row>
    <row r="12" customFormat="false" ht="15" hidden="false" customHeight="false" outlineLevel="0" collapsed="false">
      <c r="A12" s="34" t="s">
        <v>87</v>
      </c>
      <c r="B12" s="34" t="s">
        <v>173</v>
      </c>
      <c r="C12" s="36" t="n">
        <v>129000</v>
      </c>
      <c r="D12" s="34" t="s">
        <v>163</v>
      </c>
      <c r="E12" s="34"/>
    </row>
    <row r="13" customFormat="false" ht="15" hidden="false" customHeight="false" outlineLevel="0" collapsed="false">
      <c r="A13" s="34" t="s">
        <v>89</v>
      </c>
      <c r="B13" s="34" t="s">
        <v>174</v>
      </c>
      <c r="C13" s="36" t="n">
        <v>22000</v>
      </c>
      <c r="D13" s="34" t="s">
        <v>175</v>
      </c>
      <c r="E13" s="34"/>
    </row>
    <row r="14" customFormat="false" ht="15" hidden="false" customHeight="false" outlineLevel="0" collapsed="false">
      <c r="A14" s="34" t="s">
        <v>91</v>
      </c>
      <c r="B14" s="33" t="s">
        <v>176</v>
      </c>
      <c r="C14" s="36" t="n">
        <v>5500</v>
      </c>
      <c r="D14" s="34" t="s">
        <v>163</v>
      </c>
      <c r="E14" s="34"/>
    </row>
    <row r="15" customFormat="false" ht="15" hidden="false" customHeight="false" outlineLevel="0" collapsed="false">
      <c r="A15" s="34"/>
      <c r="B15" s="34"/>
      <c r="C15" s="36"/>
      <c r="D15" s="34"/>
      <c r="E15" s="34"/>
    </row>
    <row r="16" customFormat="false" ht="15" hidden="false" customHeight="false" outlineLevel="0" collapsed="false">
      <c r="A16" s="34"/>
      <c r="B16" s="34"/>
      <c r="C16" s="36"/>
      <c r="D16" s="34"/>
      <c r="E16" s="34"/>
    </row>
    <row r="17" customFormat="false" ht="15" hidden="false" customHeight="false" outlineLevel="0" collapsed="false">
      <c r="A17" s="34"/>
      <c r="B17" s="34"/>
      <c r="C17" s="36"/>
      <c r="D17" s="34"/>
      <c r="E17" s="34"/>
    </row>
    <row r="18" customFormat="false" ht="15" hidden="false" customHeight="false" outlineLevel="0" collapsed="false">
      <c r="A18" s="34"/>
      <c r="B18" s="34"/>
      <c r="C18" s="36"/>
      <c r="D18" s="34"/>
      <c r="E18" s="34"/>
    </row>
    <row r="19" customFormat="false" ht="15" hidden="false" customHeight="false" outlineLevel="0" collapsed="false">
      <c r="A19" s="34"/>
      <c r="B19" s="34"/>
      <c r="C19" s="36"/>
      <c r="D19" s="34"/>
      <c r="E19" s="34"/>
    </row>
    <row r="20" customFormat="false" ht="15" hidden="false" customHeight="false" outlineLevel="0" collapsed="false">
      <c r="A20" s="34"/>
      <c r="B20" s="34"/>
      <c r="C20" s="36"/>
      <c r="D20" s="34"/>
      <c r="E20" s="34"/>
    </row>
    <row r="21" customFormat="false" ht="15" hidden="false" customHeight="false" outlineLevel="0" collapsed="false">
      <c r="A21" s="34"/>
      <c r="B21" s="34"/>
      <c r="C21" s="36"/>
      <c r="D21" s="34"/>
      <c r="E21" s="34"/>
    </row>
    <row r="22" customFormat="false" ht="15" hidden="false" customHeight="false" outlineLevel="0" collapsed="false">
      <c r="A22" s="34"/>
      <c r="B22" s="34"/>
      <c r="C22" s="36"/>
      <c r="D22" s="34"/>
      <c r="E22" s="34"/>
    </row>
    <row r="23" customFormat="false" ht="15" hidden="false" customHeight="false" outlineLevel="0" collapsed="false">
      <c r="A23" s="34"/>
      <c r="B23" s="34"/>
      <c r="C23" s="36"/>
      <c r="D23" s="34"/>
      <c r="E23" s="34"/>
    </row>
    <row r="24" customFormat="false" ht="15" hidden="false" customHeight="false" outlineLevel="0" collapsed="false">
      <c r="A24" s="34"/>
      <c r="B24" s="34"/>
      <c r="C24" s="36"/>
      <c r="D24" s="34"/>
      <c r="E24" s="34"/>
    </row>
    <row r="25" customFormat="false" ht="15" hidden="false" customHeight="false" outlineLevel="0" collapsed="false">
      <c r="A25" s="34"/>
      <c r="B25" s="34"/>
      <c r="C25" s="36"/>
      <c r="D25" s="34"/>
      <c r="E25" s="34"/>
    </row>
    <row r="26" customFormat="false" ht="15" hidden="false" customHeight="false" outlineLevel="0" collapsed="false">
      <c r="A26" s="34"/>
      <c r="B26" s="34"/>
      <c r="C26" s="36"/>
      <c r="D26" s="34"/>
      <c r="E26" s="34"/>
    </row>
    <row r="27" customFormat="false" ht="15" hidden="false" customHeight="false" outlineLevel="0" collapsed="false">
      <c r="A27" s="34"/>
      <c r="B27" s="34"/>
      <c r="C27" s="36"/>
      <c r="D27" s="34"/>
      <c r="E27" s="34"/>
    </row>
    <row r="28" customFormat="false" ht="15" hidden="false" customHeight="false" outlineLevel="0" collapsed="false">
      <c r="A28" s="34"/>
      <c r="B28" s="34"/>
      <c r="C28" s="36"/>
      <c r="D28" s="34"/>
      <c r="E28" s="34"/>
    </row>
    <row r="29" customFormat="false" ht="15" hidden="false" customHeight="false" outlineLevel="0" collapsed="false">
      <c r="A29" s="34"/>
      <c r="B29" s="34"/>
      <c r="C29" s="36"/>
      <c r="D29" s="34"/>
      <c r="E29" s="34"/>
    </row>
    <row r="30" customFormat="false" ht="15" hidden="false" customHeight="false" outlineLevel="0" collapsed="false">
      <c r="A30" s="34"/>
      <c r="B30" s="34"/>
      <c r="C30" s="36"/>
      <c r="D30" s="34"/>
      <c r="E30" s="34"/>
    </row>
    <row r="31" customFormat="false" ht="15" hidden="false" customHeight="false" outlineLevel="0" collapsed="false">
      <c r="A31" s="34"/>
      <c r="B31" s="34"/>
      <c r="C31" s="36"/>
      <c r="D31" s="34"/>
      <c r="E31" s="34"/>
    </row>
    <row r="32" customFormat="false" ht="15" hidden="false" customHeight="false" outlineLevel="0" collapsed="false">
      <c r="A32" s="34"/>
      <c r="B32" s="34"/>
      <c r="C32" s="36"/>
      <c r="D32" s="34"/>
      <c r="E32" s="34"/>
    </row>
    <row r="33" customFormat="false" ht="15" hidden="false" customHeight="false" outlineLevel="0" collapsed="false">
      <c r="A33" s="34"/>
      <c r="B33" s="34"/>
      <c r="C33" s="36"/>
      <c r="D33" s="34"/>
      <c r="E33" s="34"/>
    </row>
    <row r="34" customFormat="false" ht="15" hidden="false" customHeight="false" outlineLevel="0" collapsed="false">
      <c r="A34" s="34"/>
      <c r="B34" s="34"/>
      <c r="C34" s="36"/>
      <c r="D34" s="34"/>
      <c r="E34" s="34"/>
    </row>
    <row r="35" customFormat="false" ht="15" hidden="false" customHeight="false" outlineLevel="0" collapsed="false">
      <c r="A35" s="34"/>
      <c r="B35" s="34"/>
      <c r="C35" s="36"/>
      <c r="D35" s="34"/>
      <c r="E35" s="34"/>
    </row>
    <row r="36" customFormat="false" ht="15" hidden="false" customHeight="false" outlineLevel="0" collapsed="false">
      <c r="A36" s="34"/>
      <c r="B36" s="34"/>
      <c r="C36" s="36"/>
      <c r="D36" s="34"/>
      <c r="E36" s="34"/>
    </row>
    <row r="37" customFormat="false" ht="15" hidden="false" customHeight="false" outlineLevel="0" collapsed="false">
      <c r="A37" s="34"/>
      <c r="B37" s="34"/>
      <c r="C37" s="36"/>
      <c r="D37" s="34"/>
      <c r="E37" s="34"/>
    </row>
    <row r="38" customFormat="false" ht="15" hidden="false" customHeight="false" outlineLevel="0" collapsed="false">
      <c r="A38" s="34"/>
      <c r="B38" s="34"/>
      <c r="C38" s="36"/>
      <c r="D38" s="34"/>
      <c r="E38" s="34"/>
    </row>
    <row r="39" customFormat="false" ht="15" hidden="false" customHeight="false" outlineLevel="0" collapsed="false">
      <c r="A39" s="34"/>
      <c r="B39" s="34"/>
      <c r="C39" s="36"/>
      <c r="D39" s="34"/>
      <c r="E39" s="34"/>
    </row>
    <row r="40" customFormat="false" ht="15" hidden="false" customHeight="false" outlineLevel="0" collapsed="false">
      <c r="A40" s="34"/>
      <c r="B40" s="34"/>
      <c r="C40" s="36"/>
      <c r="D40" s="34"/>
      <c r="E40" s="34"/>
    </row>
    <row r="41" customFormat="false" ht="15" hidden="false" customHeight="false" outlineLevel="0" collapsed="false">
      <c r="A41" s="34"/>
      <c r="B41" s="34"/>
      <c r="C41" s="36"/>
      <c r="D41" s="34"/>
      <c r="E41" s="34"/>
    </row>
    <row r="42" customFormat="false" ht="15" hidden="false" customHeight="false" outlineLevel="0" collapsed="false">
      <c r="A42" s="34"/>
      <c r="B42" s="34"/>
      <c r="C42" s="36"/>
      <c r="D42" s="34"/>
      <c r="E42" s="34"/>
    </row>
    <row r="43" customFormat="false" ht="15" hidden="false" customHeight="false" outlineLevel="0" collapsed="false">
      <c r="A43" s="34"/>
      <c r="B43" s="34"/>
      <c r="C43" s="36"/>
      <c r="D43" s="34"/>
      <c r="E43" s="34"/>
    </row>
    <row r="44" customFormat="false" ht="15" hidden="false" customHeight="false" outlineLevel="0" collapsed="false">
      <c r="A44" s="34"/>
      <c r="B44" s="34"/>
      <c r="C44" s="36"/>
      <c r="D44" s="34"/>
      <c r="E44" s="34"/>
    </row>
    <row r="45" customFormat="false" ht="15" hidden="false" customHeight="false" outlineLevel="0" collapsed="false">
      <c r="A45" s="34"/>
      <c r="B45" s="34"/>
      <c r="C45" s="36"/>
      <c r="D45" s="34"/>
      <c r="E45" s="34"/>
    </row>
    <row r="46" customFormat="false" ht="15" hidden="false" customHeight="false" outlineLevel="0" collapsed="false">
      <c r="A46" s="34"/>
      <c r="B46" s="34"/>
      <c r="C46" s="36"/>
      <c r="D46" s="34"/>
      <c r="E46" s="34"/>
    </row>
    <row r="47" customFormat="false" ht="15" hidden="false" customHeight="false" outlineLevel="0" collapsed="false">
      <c r="A47" s="34"/>
      <c r="B47" s="34"/>
      <c r="C47" s="36"/>
      <c r="D47" s="34"/>
      <c r="E47" s="34"/>
    </row>
    <row r="48" customFormat="false" ht="15" hidden="false" customHeight="false" outlineLevel="0" collapsed="false">
      <c r="A48" s="34"/>
      <c r="B48" s="34"/>
      <c r="C48" s="36"/>
      <c r="D48" s="34"/>
      <c r="E48" s="34"/>
    </row>
    <row r="49" customFormat="false" ht="15" hidden="false" customHeight="false" outlineLevel="0" collapsed="false">
      <c r="A49" s="34"/>
      <c r="B49" s="34"/>
      <c r="C49" s="36"/>
      <c r="D49" s="34"/>
      <c r="E49" s="34"/>
    </row>
    <row r="50" customFormat="false" ht="15" hidden="false" customHeight="false" outlineLevel="0" collapsed="false">
      <c r="A50" s="34"/>
      <c r="B50" s="34"/>
      <c r="C50" s="36"/>
      <c r="D50" s="34"/>
      <c r="E50" s="34"/>
    </row>
    <row r="51" customFormat="false" ht="15" hidden="false" customHeight="false" outlineLevel="0" collapsed="false">
      <c r="A51" s="34"/>
      <c r="B51" s="34"/>
      <c r="C51" s="36"/>
      <c r="D51" s="34"/>
      <c r="E51" s="34"/>
    </row>
    <row r="52" customFormat="false" ht="15" hidden="false" customHeight="false" outlineLevel="0" collapsed="false">
      <c r="A52" s="34"/>
      <c r="B52" s="34"/>
      <c r="C52" s="36"/>
      <c r="D52" s="34"/>
      <c r="E52" s="34"/>
    </row>
    <row r="53" customFormat="false" ht="15" hidden="false" customHeight="false" outlineLevel="0" collapsed="false">
      <c r="A53" s="34"/>
      <c r="B53" s="34"/>
      <c r="C53" s="36"/>
      <c r="D53" s="34"/>
      <c r="E53" s="34"/>
    </row>
    <row r="54" customFormat="false" ht="15" hidden="false" customHeight="false" outlineLevel="0" collapsed="false">
      <c r="A54" s="34"/>
      <c r="B54" s="34"/>
      <c r="C54" s="36"/>
      <c r="D54" s="34"/>
      <c r="E54" s="34"/>
    </row>
    <row r="55" customFormat="false" ht="15" hidden="false" customHeight="false" outlineLevel="0" collapsed="false">
      <c r="A55" s="34"/>
      <c r="B55" s="34"/>
      <c r="C55" s="36"/>
      <c r="D55" s="34"/>
      <c r="E55" s="34"/>
    </row>
    <row r="56" customFormat="false" ht="15" hidden="false" customHeight="false" outlineLevel="0" collapsed="false">
      <c r="A56" s="34"/>
      <c r="B56" s="34"/>
      <c r="C56" s="36"/>
      <c r="D56" s="34"/>
      <c r="E56" s="34"/>
    </row>
    <row r="57" customFormat="false" ht="15" hidden="false" customHeight="false" outlineLevel="0" collapsed="false">
      <c r="A57" s="34"/>
      <c r="B57" s="34"/>
      <c r="C57" s="36"/>
      <c r="D57" s="34"/>
      <c r="E57" s="34"/>
    </row>
    <row r="58" customFormat="false" ht="15" hidden="false" customHeight="false" outlineLevel="0" collapsed="false">
      <c r="A58" s="34"/>
      <c r="B58" s="34"/>
      <c r="C58" s="36"/>
      <c r="D58" s="34"/>
      <c r="E58" s="34"/>
    </row>
    <row r="59" customFormat="false" ht="15" hidden="false" customHeight="false" outlineLevel="0" collapsed="false">
      <c r="A59" s="34"/>
      <c r="B59" s="34"/>
      <c r="C59" s="36"/>
      <c r="D59" s="34"/>
      <c r="E59" s="34"/>
    </row>
    <row r="60" customFormat="false" ht="15" hidden="false" customHeight="false" outlineLevel="0" collapsed="false">
      <c r="A60" s="34"/>
      <c r="B60" s="34"/>
      <c r="C60" s="36"/>
      <c r="D60" s="34"/>
      <c r="E60" s="34"/>
    </row>
    <row r="61" customFormat="false" ht="15" hidden="false" customHeight="false" outlineLevel="0" collapsed="false">
      <c r="A61" s="34"/>
      <c r="B61" s="34"/>
      <c r="C61" s="36"/>
      <c r="D61" s="34"/>
      <c r="E61" s="34"/>
    </row>
    <row r="62" customFormat="false" ht="15" hidden="false" customHeight="false" outlineLevel="0" collapsed="false">
      <c r="A62" s="34"/>
      <c r="B62" s="34"/>
      <c r="C62" s="36"/>
      <c r="D62" s="34"/>
      <c r="E62" s="34"/>
    </row>
    <row r="63" customFormat="false" ht="15" hidden="false" customHeight="false" outlineLevel="0" collapsed="false">
      <c r="A63" s="34"/>
      <c r="B63" s="34"/>
      <c r="C63" s="36"/>
      <c r="D63" s="34"/>
      <c r="E63" s="34"/>
    </row>
    <row r="64" customFormat="false" ht="15" hidden="false" customHeight="false" outlineLevel="0" collapsed="false">
      <c r="A64" s="34"/>
      <c r="B64" s="34"/>
      <c r="C64" s="36"/>
      <c r="D64" s="34"/>
      <c r="E64" s="34"/>
    </row>
    <row r="65" customFormat="false" ht="15" hidden="false" customHeight="false" outlineLevel="0" collapsed="false">
      <c r="A65" s="34"/>
      <c r="B65" s="34"/>
      <c r="C65" s="36"/>
      <c r="D65" s="34"/>
      <c r="E65" s="34"/>
    </row>
    <row r="66" customFormat="false" ht="15" hidden="false" customHeight="false" outlineLevel="0" collapsed="false">
      <c r="A66" s="34"/>
      <c r="B66" s="34"/>
      <c r="C66" s="36"/>
      <c r="D66" s="34"/>
      <c r="E66" s="34"/>
    </row>
    <row r="67" customFormat="false" ht="15" hidden="false" customHeight="false" outlineLevel="0" collapsed="false">
      <c r="A67" s="34"/>
      <c r="B67" s="34"/>
      <c r="C67" s="36"/>
      <c r="D67" s="34"/>
      <c r="E67" s="34"/>
    </row>
    <row r="68" customFormat="false" ht="15" hidden="false" customHeight="false" outlineLevel="0" collapsed="false">
      <c r="A68" s="34"/>
      <c r="B68" s="34"/>
      <c r="C68" s="36"/>
      <c r="D68" s="34"/>
      <c r="E68" s="34"/>
    </row>
    <row r="69" customFormat="false" ht="15" hidden="false" customHeight="false" outlineLevel="0" collapsed="false">
      <c r="A69" s="34"/>
      <c r="B69" s="34"/>
      <c r="C69" s="36"/>
      <c r="D69" s="34"/>
      <c r="E69" s="34"/>
    </row>
    <row r="70" customFormat="false" ht="15" hidden="false" customHeight="false" outlineLevel="0" collapsed="false">
      <c r="A70" s="34"/>
      <c r="B70" s="34"/>
      <c r="C70" s="36"/>
      <c r="D70" s="34"/>
      <c r="E70" s="34"/>
    </row>
    <row r="71" customFormat="false" ht="15" hidden="false" customHeight="false" outlineLevel="0" collapsed="false">
      <c r="A71" s="34"/>
      <c r="B71" s="34"/>
      <c r="C71" s="36"/>
      <c r="D71" s="34"/>
      <c r="E71" s="34"/>
    </row>
    <row r="72" customFormat="false" ht="15" hidden="false" customHeight="false" outlineLevel="0" collapsed="false">
      <c r="A72" s="34"/>
      <c r="B72" s="34"/>
      <c r="C72" s="36"/>
      <c r="D72" s="34"/>
      <c r="E72" s="34"/>
    </row>
    <row r="73" customFormat="false" ht="15" hidden="false" customHeight="false" outlineLevel="0" collapsed="false">
      <c r="A73" s="34"/>
      <c r="B73" s="34"/>
      <c r="C73" s="36"/>
      <c r="D73" s="34"/>
      <c r="E73" s="34"/>
    </row>
    <row r="74" customFormat="false" ht="15" hidden="false" customHeight="false" outlineLevel="0" collapsed="false">
      <c r="A74" s="34"/>
      <c r="B74" s="34"/>
      <c r="C74" s="36"/>
      <c r="D74" s="34"/>
      <c r="E74" s="34"/>
    </row>
    <row r="75" customFormat="false" ht="15" hidden="false" customHeight="false" outlineLevel="0" collapsed="false">
      <c r="A75" s="34"/>
      <c r="B75" s="34"/>
      <c r="C75" s="36"/>
      <c r="D75" s="34"/>
      <c r="E75" s="34"/>
    </row>
    <row r="76" customFormat="false" ht="15" hidden="false" customHeight="false" outlineLevel="0" collapsed="false">
      <c r="A76" s="34"/>
      <c r="B76" s="34"/>
      <c r="C76" s="36"/>
      <c r="D76" s="34"/>
      <c r="E76" s="34"/>
    </row>
    <row r="77" customFormat="false" ht="15" hidden="false" customHeight="false" outlineLevel="0" collapsed="false">
      <c r="A77" s="34"/>
      <c r="B77" s="34"/>
      <c r="C77" s="36"/>
      <c r="D77" s="34"/>
      <c r="E77" s="34"/>
    </row>
    <row r="78" customFormat="false" ht="15" hidden="false" customHeight="false" outlineLevel="0" collapsed="false">
      <c r="A78" s="34"/>
      <c r="B78" s="34"/>
      <c r="C78" s="36"/>
      <c r="D78" s="34"/>
      <c r="E78" s="34"/>
    </row>
    <row r="79" customFormat="false" ht="15" hidden="false" customHeight="false" outlineLevel="0" collapsed="false">
      <c r="A79" s="34"/>
      <c r="B79" s="34"/>
      <c r="C79" s="36"/>
      <c r="D79" s="34"/>
      <c r="E79" s="34"/>
    </row>
    <row r="80" customFormat="false" ht="15" hidden="false" customHeight="false" outlineLevel="0" collapsed="false">
      <c r="A80" s="34"/>
      <c r="B80" s="34"/>
      <c r="C80" s="36"/>
      <c r="D80" s="34"/>
      <c r="E80" s="34"/>
    </row>
    <row r="81" customFormat="false" ht="15" hidden="false" customHeight="false" outlineLevel="0" collapsed="false">
      <c r="A81" s="34"/>
      <c r="B81" s="34"/>
      <c r="C81" s="36"/>
      <c r="D81" s="34"/>
      <c r="E81" s="34"/>
    </row>
    <row r="82" customFormat="false" ht="15" hidden="false" customHeight="false" outlineLevel="0" collapsed="false">
      <c r="A82" s="34"/>
      <c r="B82" s="34"/>
      <c r="C82" s="36"/>
      <c r="D82" s="34"/>
      <c r="E82" s="34"/>
    </row>
    <row r="83" customFormat="false" ht="15" hidden="false" customHeight="false" outlineLevel="0" collapsed="false">
      <c r="A83" s="34"/>
      <c r="B83" s="34"/>
      <c r="C83" s="36"/>
      <c r="D83" s="34"/>
      <c r="E83" s="34"/>
    </row>
    <row r="84" customFormat="false" ht="15" hidden="false" customHeight="false" outlineLevel="0" collapsed="false">
      <c r="A84" s="34"/>
      <c r="B84" s="34"/>
      <c r="C84" s="36"/>
      <c r="D84" s="34"/>
      <c r="E84" s="34"/>
    </row>
    <row r="85" customFormat="false" ht="15" hidden="false" customHeight="false" outlineLevel="0" collapsed="false">
      <c r="A85" s="34"/>
      <c r="B85" s="34"/>
      <c r="C85" s="36"/>
      <c r="D85" s="34"/>
      <c r="E85" s="34"/>
    </row>
    <row r="86" customFormat="false" ht="15" hidden="false" customHeight="false" outlineLevel="0" collapsed="false">
      <c r="A86" s="34"/>
      <c r="B86" s="34"/>
      <c r="C86" s="36"/>
      <c r="D86" s="34"/>
      <c r="E86" s="34"/>
    </row>
    <row r="87" customFormat="false" ht="15" hidden="false" customHeight="false" outlineLevel="0" collapsed="false">
      <c r="A87" s="34"/>
      <c r="B87" s="34"/>
      <c r="C87" s="36"/>
      <c r="D87" s="34"/>
      <c r="E87" s="34"/>
    </row>
    <row r="88" customFormat="false" ht="15" hidden="false" customHeight="false" outlineLevel="0" collapsed="false">
      <c r="A88" s="34"/>
      <c r="B88" s="34"/>
      <c r="C88" s="36"/>
      <c r="D88" s="34"/>
      <c r="E88" s="34"/>
    </row>
    <row r="89" customFormat="false" ht="15" hidden="false" customHeight="false" outlineLevel="0" collapsed="false">
      <c r="A89" s="34"/>
      <c r="B89" s="34"/>
      <c r="C89" s="36"/>
      <c r="D89" s="34"/>
      <c r="E89" s="34"/>
    </row>
    <row r="90" customFormat="false" ht="15" hidden="false" customHeight="false" outlineLevel="0" collapsed="false">
      <c r="A90" s="34"/>
      <c r="B90" s="34"/>
      <c r="C90" s="36"/>
      <c r="D90" s="34"/>
      <c r="E90" s="34"/>
    </row>
    <row r="91" customFormat="false" ht="15" hidden="false" customHeight="false" outlineLevel="0" collapsed="false">
      <c r="A91" s="34"/>
      <c r="B91" s="34"/>
      <c r="C91" s="36"/>
      <c r="D91" s="34"/>
      <c r="E91" s="34"/>
    </row>
    <row r="92" customFormat="false" ht="15" hidden="false" customHeight="false" outlineLevel="0" collapsed="false">
      <c r="A92" s="34"/>
      <c r="B92" s="34"/>
      <c r="C92" s="36"/>
      <c r="D92" s="34"/>
      <c r="E92" s="34"/>
    </row>
    <row r="93" customFormat="false" ht="15" hidden="false" customHeight="false" outlineLevel="0" collapsed="false">
      <c r="A93" s="34"/>
      <c r="B93" s="34"/>
      <c r="C93" s="36"/>
      <c r="D93" s="34"/>
      <c r="E93" s="34"/>
    </row>
    <row r="94" customFormat="false" ht="15" hidden="false" customHeight="false" outlineLevel="0" collapsed="false">
      <c r="A94" s="34"/>
      <c r="B94" s="34"/>
      <c r="C94" s="36"/>
      <c r="D94" s="34"/>
      <c r="E94" s="34"/>
    </row>
    <row r="95" customFormat="false" ht="15" hidden="false" customHeight="false" outlineLevel="0" collapsed="false">
      <c r="A95" s="34"/>
      <c r="B95" s="34"/>
      <c r="C95" s="36"/>
      <c r="D95" s="34"/>
      <c r="E95" s="34"/>
    </row>
    <row r="96" customFormat="false" ht="15" hidden="false" customHeight="false" outlineLevel="0" collapsed="false">
      <c r="A96" s="34"/>
      <c r="B96" s="34"/>
      <c r="C96" s="36"/>
      <c r="D96" s="34"/>
      <c r="E96" s="34"/>
    </row>
    <row r="97" customFormat="false" ht="15" hidden="false" customHeight="false" outlineLevel="0" collapsed="false">
      <c r="A97" s="34"/>
      <c r="B97" s="34"/>
      <c r="C97" s="36"/>
      <c r="D97" s="34"/>
      <c r="E97" s="34"/>
    </row>
    <row r="98" customFormat="false" ht="15" hidden="false" customHeight="false" outlineLevel="0" collapsed="false">
      <c r="A98" s="34"/>
      <c r="B98" s="34"/>
      <c r="C98" s="36"/>
      <c r="D98" s="34"/>
      <c r="E98" s="34"/>
    </row>
    <row r="99" customFormat="false" ht="15" hidden="false" customHeight="false" outlineLevel="0" collapsed="false">
      <c r="A99" s="34"/>
      <c r="B99" s="34"/>
      <c r="C99" s="36"/>
      <c r="D99" s="34"/>
      <c r="E99" s="34"/>
    </row>
    <row r="100" customFormat="false" ht="15" hidden="false" customHeight="false" outlineLevel="0" collapsed="false">
      <c r="A100" s="34"/>
      <c r="B100" s="34"/>
      <c r="C100" s="36"/>
      <c r="D100" s="34"/>
      <c r="E100" s="34"/>
    </row>
    <row r="101" customFormat="false" ht="15" hidden="false" customHeight="false" outlineLevel="0" collapsed="false">
      <c r="A101" s="34"/>
      <c r="B101" s="34"/>
      <c r="C101" s="36"/>
      <c r="D101" s="34"/>
      <c r="E101" s="34"/>
    </row>
    <row r="102" customFormat="false" ht="15" hidden="false" customHeight="false" outlineLevel="0" collapsed="false">
      <c r="A102" s="34"/>
      <c r="B102" s="34"/>
      <c r="C102" s="36"/>
      <c r="D102" s="34"/>
      <c r="E102" s="34"/>
    </row>
    <row r="103" customFormat="false" ht="15" hidden="false" customHeight="false" outlineLevel="0" collapsed="false">
      <c r="A103" s="34"/>
      <c r="B103" s="34"/>
      <c r="C103" s="36"/>
      <c r="D103" s="34"/>
      <c r="E103" s="34"/>
    </row>
    <row r="104" customFormat="false" ht="15" hidden="false" customHeight="false" outlineLevel="0" collapsed="false">
      <c r="A104" s="34"/>
      <c r="B104" s="34"/>
      <c r="C104" s="36"/>
      <c r="D104" s="34"/>
      <c r="E104" s="34"/>
    </row>
  </sheetData>
  <mergeCells count="2">
    <mergeCell ref="A1:E1"/>
    <mergeCell ref="A2:E2"/>
  </mergeCells>
  <dataValidations count="1">
    <dataValidation allowBlank="true" error="드롭다운 목록에 있는 값만 입력할 수 있어요. 선택지는 목록 시트에서 바꿀 수 있어요." errorStyle="stop" errorTitle="목록에서 골라 주세요" operator="between" showDropDown="false" showErrorMessage="true" showInputMessage="false" sqref="D5:D104" type="list">
      <formula1>목록!$A$5:$A$8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"/>
    <col collapsed="false" customWidth="true" hidden="false" outlineLevel="0" max="3" min="3" style="0" width="60"/>
  </cols>
  <sheetData>
    <row r="1" customFormat="false" ht="33.75" hidden="false" customHeight="true" outlineLevel="0" collapsed="false">
      <c r="A1" s="1" t="s">
        <v>177</v>
      </c>
      <c r="B1" s="1"/>
      <c r="C1" s="1"/>
    </row>
    <row r="2" customFormat="false" ht="21.75" hidden="false" customHeight="true" outlineLevel="0" collapsed="false">
      <c r="A2" s="2" t="s">
        <v>178</v>
      </c>
      <c r="B2" s="2"/>
      <c r="C2" s="2"/>
    </row>
    <row r="3" customFormat="false" ht="9.75" hidden="false" customHeight="true" outlineLevel="0" collapsed="false"/>
    <row r="4" customFormat="false" ht="30" hidden="false" customHeight="true" outlineLevel="0" collapsed="false">
      <c r="A4" s="118" t="s">
        <v>179</v>
      </c>
    </row>
    <row r="5" customFormat="false" ht="15" hidden="false" customHeight="false" outlineLevel="0" collapsed="false">
      <c r="A5" s="34" t="s">
        <v>163</v>
      </c>
      <c r="C5" s="120" t="s">
        <v>180</v>
      </c>
    </row>
    <row r="6" customFormat="false" ht="15" hidden="false" customHeight="false" outlineLevel="0" collapsed="false">
      <c r="A6" s="34" t="s">
        <v>175</v>
      </c>
      <c r="C6" s="120" t="s">
        <v>181</v>
      </c>
    </row>
    <row r="7" customFormat="false" ht="15" hidden="false" customHeight="false" outlineLevel="0" collapsed="false">
      <c r="A7" s="34"/>
    </row>
    <row r="8" customFormat="false" ht="15" hidden="false" customHeight="false" outlineLevel="0" collapsed="false">
      <c r="A8" s="34"/>
    </row>
  </sheetData>
  <mergeCells count="2">
    <mergeCell ref="A1:C1"/>
    <mergeCell ref="A2:C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182</v>
      </c>
      <c r="B1" s="1"/>
      <c r="C1" s="1"/>
    </row>
    <row r="2" customFormat="false" ht="21.75" hidden="false" customHeight="true" outlineLevel="0" collapsed="false">
      <c r="A2" s="2" t="s">
        <v>183</v>
      </c>
      <c r="B2" s="2"/>
      <c r="C2" s="2"/>
    </row>
    <row r="3" customFormat="false" ht="9.75" hidden="false" customHeight="true" outlineLevel="0" collapsed="false"/>
    <row r="4" customFormat="false" ht="25.5" hidden="false" customHeight="true" outlineLevel="0" collapsed="false">
      <c r="A4" s="118" t="s">
        <v>184</v>
      </c>
      <c r="B4" s="118" t="s">
        <v>185</v>
      </c>
      <c r="C4" s="118" t="s">
        <v>186</v>
      </c>
    </row>
    <row r="5" customFormat="false" ht="21.75" hidden="false" customHeight="true" outlineLevel="0" collapsed="false">
      <c r="A5" s="121" t="s">
        <v>187</v>
      </c>
      <c r="B5" s="122" t="str">
        <f aca="false">IF(ISNUMBER(입력!$C$5),"OK","확인 필요")</f>
        <v>OK</v>
      </c>
      <c r="C5" s="123" t="s">
        <v>188</v>
      </c>
    </row>
    <row r="6" customFormat="false" ht="21.75" hidden="false" customHeight="true" outlineLevel="0" collapsed="false">
      <c r="A6" s="121" t="s">
        <v>189</v>
      </c>
      <c r="B6" s="122" t="str">
        <f aca="false">IF(AND(입력!$C$7&lt;&gt;"",COUNTIF('거래처 목록'!$A$5:$A$54,입력!$C$7)&gt;0),"OK","확인 필요")</f>
        <v>OK</v>
      </c>
      <c r="C6" s="123" t="s">
        <v>190</v>
      </c>
    </row>
    <row r="7" customFormat="false" ht="21.75" hidden="false" customHeight="true" outlineLevel="0" collapsed="false">
      <c r="A7" s="121" t="s">
        <v>191</v>
      </c>
      <c r="B7" s="122" t="str">
        <f aca="false">IF(LEN(SUBSTITUTE(입력!$G$5,"-",""))=10,"OK","확인 필요")</f>
        <v>OK</v>
      </c>
      <c r="C7" s="123" t="s">
        <v>192</v>
      </c>
    </row>
    <row r="8" customFormat="false" ht="21.75" hidden="false" customHeight="true" outlineLevel="0" collapsed="false">
      <c r="A8" s="121" t="s">
        <v>193</v>
      </c>
      <c r="B8" s="122" t="str">
        <f aca="false">IF(LEN(SUBSTITUTE(입력!$C$13,"-",""))=10,"OK","확인 필요")</f>
        <v>OK</v>
      </c>
      <c r="C8" s="123" t="s">
        <v>194</v>
      </c>
    </row>
    <row r="9" customFormat="false" ht="21.75" hidden="false" customHeight="true" outlineLevel="0" collapsed="false">
      <c r="A9" s="121" t="s">
        <v>195</v>
      </c>
      <c r="B9" s="122" t="str">
        <f aca="false">IF(SUMPRODUCT((입력!$C$19:$C$30&lt;&gt;"")*(COUNTIF('품목 목록'!$A$5:$A$104,입력!$C$19:$C$30)=0)*(입력!$G$19:$G$30=""))=0,"OK","확인 필요")</f>
        <v>OK</v>
      </c>
      <c r="C9" s="123" t="s">
        <v>196</v>
      </c>
    </row>
    <row r="10" customFormat="false" ht="21.75" hidden="false" customHeight="true" outlineLevel="0" collapsed="false">
      <c r="A10" s="121" t="s">
        <v>197</v>
      </c>
      <c r="B10" s="122" t="str">
        <f aca="false">IF(COUNTIFS(입력!$C$19:$C$30,"&lt;&gt;",입력!$E$19:$E$30,"")=0,"OK","확인 필요")</f>
        <v>OK</v>
      </c>
      <c r="C10" s="123" t="s">
        <v>198</v>
      </c>
    </row>
    <row r="11" customFormat="false" ht="21.75" hidden="false" customHeight="true" outlineLevel="0" collapsed="false">
      <c r="A11" s="121" t="s">
        <v>199</v>
      </c>
      <c r="B11" s="122" t="str">
        <f aca="false">IF(AND(N(입력!$C$36)&gt;=0,N(입력!$C$36)&lt;1000000000000),"OK","확인 필요")</f>
        <v>OK</v>
      </c>
      <c r="C11" s="123" t="s">
        <v>200</v>
      </c>
    </row>
  </sheetData>
  <mergeCells count="2">
    <mergeCell ref="A1:C1"/>
    <mergeCell ref="A2:C2"/>
  </mergeCells>
  <conditionalFormatting sqref="B5:B11">
    <cfRule type="containsText" priority="2" operator="containsText" aboveAverage="0" equalAverage="0" bottom="0" percent="0" rank="0" text="확인 필요" dxfId="4">
      <formula>NOT(ISERROR(SEARCH("확인 필요",B5)))</formula>
    </cfRule>
    <cfRule type="containsText" priority="3" operator="containsText" aboveAverage="0" equalAverage="0" bottom="0" percent="0" rank="0" text="OK" dxfId="5">
      <formula>NOT(ISERROR(SEARCH("OK",B5)))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2026-10-28T23:03:54Z</dcterms:created>
  <dc:creator>ArumSoft Learning</dc:creator>
  <dc:description/>
  <cp:keywords>거래명세서 거래명세표 엑셀 양식 한글 금액</cp:keywords>
  <dc:language>ko-KR</dc:language>
  <cp:lastModifiedBy/>
  <dcterms:modified xsi:type="dcterms:W3CDTF">2026-10-28T23:03:55Z</dcterms:modified>
  <cp:revision>0</cp:revision>
  <dc:subject>거래명세서(거래명세표) 엑셀 양식 - 자동 합계, 한글 금액</dc:subject>
  <dc:title>거래명세서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