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대시보드" sheetId="1" state="visible" r:id="rId3"/>
    <sheet name="가계부" sheetId="2" state="visible" r:id="rId4"/>
    <sheet name="월별 결산" sheetId="3" state="visible" r:id="rId5"/>
    <sheet name="연간 요약" sheetId="4" state="visible" r:id="rId6"/>
    <sheet name="목록" sheetId="5" state="visible" r:id="rId7"/>
    <sheet name="점검" sheetId="6" state="visible" r:id="rId8"/>
  </sheets>
  <definedNames>
    <definedName function="false" hidden="false" localSheetId="1" name="_xlnm.Print_Titles" vbProcedure="false">가계부!$4:$4</definedName>
    <definedName function="false" hidden="false" localSheetId="4" name="_xlnm.Print_Titles" vbProcedure="false">목록!$4:$4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<sst xmlns="http://schemas.openxmlformats.org/spreadsheetml/2006/main" count="717" uniqueCount="183">
  <si>
    <r>
      <rPr>
        <b val="true"/>
        <sz val="16"/>
        <color rgb="FFFFFFFF"/>
        <rFont val="맑은 고딕"/>
        <family val="2"/>
      </rPr>
      <t xml:space="preserve">가계부 </t>
    </r>
    <r>
      <rPr>
        <b val="true"/>
        <sz val="16"/>
        <color rgb="FFFFFFFF"/>
        <rFont val="맑은 고딕"/>
        <family val="0"/>
        <charset val="1"/>
      </rPr>
      <t xml:space="preserve">(</t>
    </r>
    <r>
      <rPr>
        <b val="true"/>
        <sz val="16"/>
        <color rgb="FFFFFFFF"/>
        <rFont val="맑은 고딕"/>
        <family val="2"/>
      </rPr>
      <t xml:space="preserve">일별 기록</t>
    </r>
    <r>
      <rPr>
        <b val="true"/>
        <sz val="16"/>
        <color rgb="FFFFFFFF"/>
        <rFont val="맑은 고딕"/>
        <family val="0"/>
        <charset val="1"/>
      </rPr>
      <t xml:space="preserve">·</t>
    </r>
    <r>
      <rPr>
        <b val="true"/>
        <sz val="16"/>
        <color rgb="FFFFFFFF"/>
        <rFont val="맑은 고딕"/>
        <family val="2"/>
      </rPr>
      <t xml:space="preserve">자동 결산</t>
    </r>
    <r>
      <rPr>
        <b val="true"/>
        <sz val="16"/>
        <color rgb="FFFFFFFF"/>
        <rFont val="맑은 고딕"/>
        <family val="0"/>
        <charset val="1"/>
      </rPr>
      <t xml:space="preserve">)</t>
    </r>
  </si>
  <si>
    <r>
      <rPr>
        <sz val="10"/>
        <color rgb="FF6B7280"/>
        <rFont val="맑은 고딕"/>
        <family val="2"/>
      </rPr>
      <t xml:space="preserve">매일 수입과 지출을 적으면 월별 결산과 연간 요약</t>
    </r>
    <r>
      <rPr>
        <sz val="10"/>
        <color rgb="FF6B7280"/>
        <rFont val="맑은 고딕"/>
        <family val="0"/>
        <charset val="1"/>
      </rPr>
      <t xml:space="preserve">, </t>
    </r>
    <r>
      <rPr>
        <sz val="10"/>
        <color rgb="FF6B7280"/>
        <rFont val="맑은 고딕"/>
        <family val="2"/>
      </rPr>
      <t xml:space="preserve">저축률과 카드 지출이 자동으로 계산돼요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</si>
  <si>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이번 달 한눈에 보기</t>
  </si>
  <si>
    <t xml:space="preserve">사용 방법</t>
  </si>
  <si>
    <t xml:space="preserve">지표</t>
  </si>
  <si>
    <t xml:space="preserve">값</t>
  </si>
  <si>
    <t xml:space="preserve">설명</t>
  </si>
  <si>
    <r>
      <rPr>
        <b val="true"/>
        <sz val="10"/>
        <color rgb="FF1F2937"/>
        <rFont val="맑은 고딕"/>
        <family val="2"/>
      </rPr>
      <t xml:space="preserve">기준 월 </t>
    </r>
    <r>
      <rPr>
        <b val="true"/>
        <sz val="10"/>
        <color rgb="FF1F2937"/>
        <rFont val="맑은 고딕"/>
        <family val="0"/>
        <charset val="1"/>
      </rPr>
      <t xml:space="preserve">(</t>
    </r>
    <r>
      <rPr>
        <b val="true"/>
        <sz val="10"/>
        <color rgb="FF1F2937"/>
        <rFont val="맑은 고딕"/>
        <family val="2"/>
      </rPr>
      <t xml:space="preserve">입력</t>
    </r>
    <r>
      <rPr>
        <b val="true"/>
        <sz val="10"/>
        <color rgb="FF1F2937"/>
        <rFont val="맑은 고딕"/>
        <family val="0"/>
        <charset val="1"/>
      </rPr>
      <t xml:space="preserve">)</t>
    </r>
  </si>
  <si>
    <r>
      <rPr>
        <sz val="9"/>
        <color rgb="FF6B7280"/>
        <rFont val="맑은 고딕"/>
        <family val="2"/>
      </rPr>
      <t xml:space="preserve">보고 싶은 달의 아무 날짜나 입력하세요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맑은 고딕"/>
        <family val="2"/>
      </rPr>
      <t xml:space="preserve">비우면 이번 달이에요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</si>
  <si>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1F2937"/>
        <rFont val="맑은 고딕"/>
        <family val="2"/>
      </rPr>
      <t xml:space="preserve">연한 노란색</t>
    </r>
    <r>
      <rPr>
        <sz val="9"/>
        <color rgb="FF1F2937"/>
        <rFont val="맑은 고딕"/>
        <family val="0"/>
        <charset val="1"/>
      </rPr>
      <t xml:space="preserve">: </t>
    </r>
    <r>
      <rPr>
        <sz val="9"/>
        <color rgb="FF1F2937"/>
        <rFont val="맑은 고딕"/>
        <family val="2"/>
      </rPr>
      <t xml:space="preserve">직접 입력하는 칸이에요</t>
    </r>
    <r>
      <rPr>
        <sz val="9"/>
        <color rgb="FF1F2937"/>
        <rFont val="맑은 고딕"/>
        <family val="0"/>
        <charset val="1"/>
      </rPr>
      <t xml:space="preserve">.</t>
    </r>
  </si>
  <si>
    <t xml:space="preserve">이번 달 수입</t>
  </si>
  <si>
    <r>
      <rPr>
        <sz val="9"/>
        <color rgb="FF6B7280"/>
        <rFont val="맑은 고딕"/>
        <family val="2"/>
      </rPr>
      <t xml:space="preserve">기준 월의 수입 합계예요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</si>
  <si>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1F2937"/>
        <rFont val="맑은 고딕"/>
        <family val="2"/>
      </rPr>
      <t xml:space="preserve">초록색</t>
    </r>
    <r>
      <rPr>
        <sz val="9"/>
        <color rgb="FF1F2937"/>
        <rFont val="맑은 고딕"/>
        <family val="0"/>
        <charset val="1"/>
      </rPr>
      <t xml:space="preserve">: </t>
    </r>
    <r>
      <rPr>
        <sz val="9"/>
        <color rgb="FF1F2937"/>
        <rFont val="맑은 고딕"/>
        <family val="2"/>
      </rPr>
      <t xml:space="preserve">수식 칸이에요</t>
    </r>
    <r>
      <rPr>
        <sz val="9"/>
        <color rgb="FF1F2937"/>
        <rFont val="맑은 고딕"/>
        <family val="0"/>
        <charset val="1"/>
      </rPr>
      <t xml:space="preserve">. </t>
    </r>
    <r>
      <rPr>
        <sz val="9"/>
        <color rgb="FF1F2937"/>
        <rFont val="맑은 고딕"/>
        <family val="2"/>
      </rPr>
      <t xml:space="preserve">저절로 바뀌니 덮어쓰지 마세요</t>
    </r>
    <r>
      <rPr>
        <sz val="9"/>
        <color rgb="FF1F2937"/>
        <rFont val="맑은 고딕"/>
        <family val="0"/>
        <charset val="1"/>
      </rPr>
      <t xml:space="preserve">.</t>
    </r>
  </si>
  <si>
    <t xml:space="preserve">이번 달 지출</t>
  </si>
  <si>
    <r>
      <rPr>
        <sz val="9"/>
        <color rgb="FF6B7280"/>
        <rFont val="맑은 고딕"/>
        <family val="2"/>
      </rPr>
      <t xml:space="preserve">기준 월의 지출 합계예요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</si>
  <si>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▾</t>
  </si>
  <si>
    <r>
      <rPr>
        <sz val="9"/>
        <color rgb="FF1F2937"/>
        <rFont val="맑은 고딕"/>
        <family val="2"/>
      </rPr>
      <t xml:space="preserve">드롭다운 화살표</t>
    </r>
    <r>
      <rPr>
        <sz val="9"/>
        <color rgb="FF1F2937"/>
        <rFont val="맑은 고딕"/>
        <family val="0"/>
        <charset val="1"/>
      </rPr>
      <t xml:space="preserve">: </t>
    </r>
    <r>
      <rPr>
        <sz val="9"/>
        <color rgb="FF1F2937"/>
        <rFont val="맑은 고딕"/>
        <family val="2"/>
      </rPr>
      <t xml:space="preserve">목록에서 골라요</t>
    </r>
    <r>
      <rPr>
        <sz val="9"/>
        <color rgb="FF1F2937"/>
        <rFont val="맑은 고딕"/>
        <family val="0"/>
        <charset val="1"/>
      </rPr>
      <t xml:space="preserve">. </t>
    </r>
    <r>
      <rPr>
        <sz val="9"/>
        <color rgb="FF1F2937"/>
        <rFont val="맑은 고딕"/>
        <family val="2"/>
      </rPr>
      <t xml:space="preserve">선택지는 목록 시트에서 바꿔요</t>
    </r>
    <r>
      <rPr>
        <sz val="9"/>
        <color rgb="FF1F2937"/>
        <rFont val="맑은 고딕"/>
        <family val="0"/>
        <charset val="1"/>
      </rPr>
      <t xml:space="preserve">.</t>
    </r>
  </si>
  <si>
    <t xml:space="preserve">남은 돈</t>
  </si>
  <si>
    <r>
      <rPr>
        <sz val="9"/>
        <color rgb="FF6B7280"/>
        <rFont val="맑은 고딕"/>
        <family val="2"/>
      </rPr>
      <t xml:space="preserve">수입 − 지출</t>
    </r>
    <r>
      <rPr>
        <sz val="9"/>
        <color rgb="FF6B7280"/>
        <rFont val="맑은 고딕"/>
        <family val="0"/>
        <charset val="1"/>
      </rPr>
      <t xml:space="preserve">.</t>
    </r>
  </si>
  <si>
    <t xml:space="preserve">!</t>
  </si>
  <si>
    <r>
      <rPr>
        <sz val="9"/>
        <color rgb="FF1F2937"/>
        <rFont val="맑은 고딕"/>
        <family val="2"/>
      </rPr>
      <t xml:space="preserve">점검 시트</t>
    </r>
    <r>
      <rPr>
        <sz val="9"/>
        <color rgb="FF1F2937"/>
        <rFont val="맑은 고딕"/>
        <family val="0"/>
        <charset val="1"/>
      </rPr>
      <t xml:space="preserve">: "</t>
    </r>
    <r>
      <rPr>
        <sz val="9"/>
        <color rgb="FF1F2937"/>
        <rFont val="맑은 고딕"/>
        <family val="2"/>
      </rPr>
      <t xml:space="preserve">확인 필요</t>
    </r>
    <r>
      <rPr>
        <sz val="9"/>
        <color rgb="FF1F2937"/>
        <rFont val="맑은 고딕"/>
        <family val="0"/>
        <charset val="1"/>
      </rPr>
      <t xml:space="preserve">"</t>
    </r>
    <r>
      <rPr>
        <sz val="9"/>
        <color rgb="FF1F2937"/>
        <rFont val="맑은 고딕"/>
        <family val="2"/>
      </rPr>
      <t xml:space="preserve">는 살펴볼 곳이 있다는 뜻이에요</t>
    </r>
    <r>
      <rPr>
        <sz val="9"/>
        <color rgb="FF1F2937"/>
        <rFont val="맑은 고딕"/>
        <family val="0"/>
        <charset val="1"/>
      </rPr>
      <t xml:space="preserve">.</t>
    </r>
  </si>
  <si>
    <t xml:space="preserve">저축률</t>
  </si>
  <si>
    <r>
      <rPr>
        <sz val="9"/>
        <color rgb="FF6B7280"/>
        <rFont val="맑은 고딕"/>
        <family val="2"/>
      </rPr>
      <t xml:space="preserve">남은 돈 </t>
    </r>
    <r>
      <rPr>
        <sz val="9"/>
        <color rgb="FF6B7280"/>
        <rFont val="맑은 고딕"/>
        <family val="0"/>
        <charset val="1"/>
      </rPr>
      <t xml:space="preserve">÷ </t>
    </r>
    <r>
      <rPr>
        <sz val="9"/>
        <color rgb="FF6B7280"/>
        <rFont val="맑은 고딕"/>
        <family val="2"/>
      </rPr>
      <t xml:space="preserve">수입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맑은 고딕"/>
        <family val="2"/>
      </rPr>
      <t xml:space="preserve">수입이 없으면 비어 있어요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</si>
  <si>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→</t>
  </si>
  <si>
    <r>
      <rPr>
        <b val="true"/>
        <sz val="10"/>
        <color rgb="FF1F2937"/>
        <rFont val="맑은 고딕"/>
        <family val="2"/>
      </rPr>
      <t xml:space="preserve">카드 지출 </t>
    </r>
    <r>
      <rPr>
        <b val="true"/>
        <sz val="10"/>
        <color rgb="FF1F2937"/>
        <rFont val="맑은 고딕"/>
        <family val="0"/>
        <charset val="1"/>
      </rPr>
      <t xml:space="preserve">(</t>
    </r>
    <r>
      <rPr>
        <b val="true"/>
        <sz val="10"/>
        <color rgb="FF1F2937"/>
        <rFont val="맑은 고딕"/>
        <family val="2"/>
      </rPr>
      <t xml:space="preserve">신용</t>
    </r>
    <r>
      <rPr>
        <b val="true"/>
        <sz val="10"/>
        <color rgb="FF1F2937"/>
        <rFont val="맑은 고딕"/>
        <family val="0"/>
        <charset val="1"/>
      </rPr>
      <t xml:space="preserve">+</t>
    </r>
    <r>
      <rPr>
        <b val="true"/>
        <sz val="10"/>
        <color rgb="FF1F2937"/>
        <rFont val="맑은 고딕"/>
        <family val="2"/>
      </rPr>
      <t xml:space="preserve">체크</t>
    </r>
    <r>
      <rPr>
        <b val="true"/>
        <sz val="10"/>
        <color rgb="FF1F2937"/>
        <rFont val="맑은 고딕"/>
        <family val="0"/>
        <charset val="1"/>
      </rPr>
      <t xml:space="preserve">)</t>
    </r>
  </si>
  <si>
    <r>
      <rPr>
        <sz val="9"/>
        <color rgb="FF6B7280"/>
        <rFont val="맑은 고딕"/>
        <family val="2"/>
      </rPr>
      <t xml:space="preserve">신용카드와 체크카드로 쓴 금액이에요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</si>
  <si>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예산 사용률</t>
  </si>
  <si>
    <r>
      <rPr>
        <sz val="9"/>
        <color rgb="FF6B7280"/>
        <rFont val="맑은 고딕"/>
        <family val="2"/>
      </rPr>
      <t xml:space="preserve">실제 지출 </t>
    </r>
    <r>
      <rPr>
        <sz val="9"/>
        <color rgb="FF6B7280"/>
        <rFont val="맑은 고딕"/>
        <family val="0"/>
        <charset val="1"/>
      </rPr>
      <t xml:space="preserve">÷ </t>
    </r>
    <r>
      <rPr>
        <sz val="9"/>
        <color rgb="FF6B7280"/>
        <rFont val="맑은 고딕"/>
        <family val="2"/>
      </rPr>
      <t xml:space="preserve">월 예산 합계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</si>
  <si>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92400E"/>
        <rFont val="맑은 고딕"/>
        <family val="2"/>
      </rPr>
      <t xml:space="preserve">이 파일은 매일 쓰는 가계부예요</t>
    </r>
    <r>
      <rPr>
        <sz val="9"/>
        <color rgb="FF92400E"/>
        <rFont val="맑은 고딕"/>
        <family val="0"/>
        <charset val="1"/>
      </rPr>
      <t xml:space="preserve">. </t>
    </r>
    <r>
      <rPr>
        <sz val="9"/>
        <color rgb="FF92400E"/>
        <rFont val="맑은 고딕"/>
        <family val="2"/>
      </rPr>
      <t xml:space="preserve">예산</t>
    </r>
    <r>
      <rPr>
        <sz val="9"/>
        <color rgb="FF92400E"/>
        <rFont val="맑은 고딕"/>
        <family val="0"/>
        <charset val="1"/>
      </rPr>
      <t xml:space="preserve">·</t>
    </r>
    <r>
      <rPr>
        <sz val="9"/>
        <color rgb="FF92400E"/>
        <rFont val="맑은 고딕"/>
        <family val="2"/>
      </rPr>
      <t xml:space="preserve">고지서</t>
    </r>
    <r>
      <rPr>
        <sz val="9"/>
        <color rgb="FF92400E"/>
        <rFont val="맑은 고딕"/>
        <family val="0"/>
        <charset val="1"/>
      </rPr>
      <t xml:space="preserve">·</t>
    </r>
    <r>
      <rPr>
        <sz val="9"/>
        <color rgb="FF92400E"/>
        <rFont val="맑은 고딕"/>
        <family val="2"/>
      </rPr>
      <t xml:space="preserve">부채를 함께 관리하려면 아래 템플릿을 쓰세요</t>
    </r>
    <r>
      <rPr>
        <sz val="9"/>
        <color rgb="FF92400E"/>
        <rFont val="맑은 고딕"/>
        <family val="0"/>
        <charset val="1"/>
      </rPr>
      <t xml:space="preserve">.</t>
    </r>
  </si>
  <si>
    <t xml:space="preserve">올해 누적 남은 돈</t>
  </si>
  <si>
    <r>
      <rPr>
        <sz val="9"/>
        <color rgb="FF6B7280"/>
        <rFont val="맑은 고딕"/>
        <family val="2"/>
      </rPr>
      <t xml:space="preserve">기준 월이 속한 해의 수입 − 지출</t>
    </r>
    <r>
      <rPr>
        <sz val="9"/>
        <color rgb="FF6B7280"/>
        <rFont val="맑은 고딕"/>
        <family val="0"/>
        <charset val="1"/>
      </rPr>
      <t xml:space="preserve">.</t>
    </r>
  </si>
  <si>
    <t xml:space="preserve">시트 안내</t>
  </si>
  <si>
    <r>
      <rPr>
        <b val="true"/>
        <sz val="9"/>
        <color rgb="FF0F4C3A"/>
        <rFont val="맑은 고딕"/>
        <family val="2"/>
      </rPr>
      <t xml:space="preserve">월별 수입</t>
    </r>
    <r>
      <rPr>
        <b val="true"/>
        <sz val="9"/>
        <color rgb="FF0F4C3A"/>
        <rFont val="맑은 고딕"/>
        <family val="0"/>
        <charset val="1"/>
      </rPr>
      <t xml:space="preserve">·</t>
    </r>
    <r>
      <rPr>
        <b val="true"/>
        <sz val="9"/>
        <color rgb="FF0F4C3A"/>
        <rFont val="맑은 고딕"/>
        <family val="2"/>
      </rPr>
      <t xml:space="preserve">지출</t>
    </r>
  </si>
  <si>
    <r>
      <rPr>
        <b val="true"/>
        <sz val="9"/>
        <color rgb="FF6B7280"/>
        <rFont val="맑은 고딕"/>
        <family val="2"/>
      </rPr>
      <t xml:space="preserve">시트 </t>
    </r>
    <r>
      <rPr>
        <b val="true"/>
        <sz val="9"/>
        <color rgb="FF6B7280"/>
        <rFont val="맑은 고딕"/>
        <family val="0"/>
        <charset val="1"/>
      </rPr>
      <t xml:space="preserve">(</t>
    </r>
    <r>
      <rPr>
        <b val="true"/>
        <sz val="9"/>
        <color rgb="FF6B7280"/>
        <rFont val="맑은 고딕"/>
        <family val="2"/>
      </rPr>
      <t xml:space="preserve">클릭해서 열기</t>
    </r>
    <r>
      <rPr>
        <b val="true"/>
        <sz val="9"/>
        <color rgb="FF6B7280"/>
        <rFont val="맑은 고딕"/>
        <family val="0"/>
        <charset val="1"/>
      </rPr>
      <t xml:space="preserve">)</t>
    </r>
  </si>
  <si>
    <t xml:space="preserve">용도</t>
  </si>
  <si>
    <r>
      <rPr>
        <sz val="10"/>
        <color rgb="FF1F2937"/>
        <rFont val="맑은 고딕"/>
        <family val="2"/>
      </rPr>
      <t xml:space="preserve">날짜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구분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분류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내용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금액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결제수단을 매일 기록</t>
    </r>
  </si>
  <si>
    <r>
      <rPr>
        <sz val="10"/>
        <color rgb="FF1F2937"/>
        <rFont val="맑은 고딕"/>
        <family val="2"/>
      </rPr>
      <t xml:space="preserve">분류별 예산 대비 지출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수입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결제수단별 지출</t>
    </r>
  </si>
  <si>
    <r>
      <rPr>
        <sz val="10"/>
        <color rgb="FF1F2937"/>
        <rFont val="맑은 고딕"/>
        <family val="0"/>
        <charset val="1"/>
      </rPr>
      <t xml:space="preserve">12</t>
    </r>
    <r>
      <rPr>
        <sz val="10"/>
        <color rgb="FF1F2937"/>
        <rFont val="맑은 고딕"/>
        <family val="2"/>
      </rPr>
      <t xml:space="preserve">개월 수입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지출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저축률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분류별 월 지출</t>
    </r>
  </si>
  <si>
    <r>
      <rPr>
        <sz val="10"/>
        <color rgb="FF1F2937"/>
        <rFont val="맑은 고딕"/>
        <family val="2"/>
      </rPr>
      <t xml:space="preserve">분류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월 예산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결제수단 편집</t>
    </r>
  </si>
  <si>
    <r>
      <rPr>
        <sz val="10"/>
        <color rgb="FF1F2937"/>
        <rFont val="맑은 고딕"/>
        <family val="2"/>
      </rPr>
      <t xml:space="preserve">빈 칸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분류 실수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예산 초과 확인</t>
    </r>
  </si>
  <si>
    <t xml:space="preserve">기록 요령</t>
  </si>
  <si>
    <r>
      <rPr>
        <sz val="9"/>
        <color rgb="FF1F2937"/>
        <rFont val="맑은 고딕"/>
        <family val="0"/>
        <charset val="1"/>
      </rPr>
      <t xml:space="preserve">· </t>
    </r>
    <r>
      <rPr>
        <sz val="9"/>
        <color rgb="FF1F2937"/>
        <rFont val="맑은 고딕"/>
        <family val="2"/>
      </rPr>
      <t xml:space="preserve">적금</t>
    </r>
    <r>
      <rPr>
        <sz val="9"/>
        <color rgb="FF1F2937"/>
        <rFont val="맑은 고딕"/>
        <family val="0"/>
        <charset val="1"/>
      </rPr>
      <t xml:space="preserve">·</t>
    </r>
    <r>
      <rPr>
        <sz val="9"/>
        <color rgb="FF1F2937"/>
        <rFont val="맑은 고딕"/>
        <family val="2"/>
      </rPr>
      <t xml:space="preserve">저축으로 옮긴 돈은 지출로 적지 마세요</t>
    </r>
    <r>
      <rPr>
        <sz val="9"/>
        <color rgb="FF1F2937"/>
        <rFont val="맑은 고딕"/>
        <family val="0"/>
        <charset val="1"/>
      </rPr>
      <t xml:space="preserve">. </t>
    </r>
    <r>
      <rPr>
        <sz val="9"/>
        <color rgb="FF1F2937"/>
        <rFont val="맑은 고딕"/>
        <family val="2"/>
      </rPr>
      <t xml:space="preserve">그래야 저축률이 맞게 나와요</t>
    </r>
    <r>
      <rPr>
        <sz val="9"/>
        <color rgb="FF1F2937"/>
        <rFont val="맑은 고딕"/>
        <family val="0"/>
        <charset val="1"/>
      </rPr>
      <t xml:space="preserve">.</t>
    </r>
  </si>
  <si>
    <r>
      <rPr>
        <sz val="9"/>
        <color rgb="FF1F2937"/>
        <rFont val="맑은 고딕"/>
        <family val="0"/>
        <charset val="1"/>
      </rPr>
      <t xml:space="preserve">· </t>
    </r>
    <r>
      <rPr>
        <sz val="9"/>
        <color rgb="FF1F2937"/>
        <rFont val="맑은 고딕"/>
        <family val="2"/>
      </rPr>
      <t xml:space="preserve">신용카드는 결제일이 아니라 쓴 날짜로 적어요</t>
    </r>
    <r>
      <rPr>
        <sz val="9"/>
        <color rgb="FF1F2937"/>
        <rFont val="맑은 고딕"/>
        <family val="0"/>
        <charset val="1"/>
      </rPr>
      <t xml:space="preserve">. </t>
    </r>
    <r>
      <rPr>
        <sz val="9"/>
        <color rgb="FF1F2937"/>
        <rFont val="맑은 고딕"/>
        <family val="2"/>
      </rPr>
      <t xml:space="preserve">카드값을 낼 때 다시 적으면 두 번 계산돼요</t>
    </r>
    <r>
      <rPr>
        <sz val="9"/>
        <color rgb="FF1F2937"/>
        <rFont val="맑은 고딕"/>
        <family val="0"/>
        <charset val="1"/>
      </rPr>
      <t xml:space="preserve">.</t>
    </r>
  </si>
  <si>
    <r>
      <rPr>
        <sz val="9"/>
        <color rgb="FF1F2937"/>
        <rFont val="맑은 고딕"/>
        <family val="0"/>
        <charset val="1"/>
      </rPr>
      <t xml:space="preserve">· </t>
    </r>
    <r>
      <rPr>
        <sz val="9"/>
        <color rgb="FF1F2937"/>
        <rFont val="맑은 고딕"/>
        <family val="2"/>
      </rPr>
      <t xml:space="preserve">환불받은 금액은 같은 분류의 지출을 고치거나</t>
    </r>
    <r>
      <rPr>
        <sz val="9"/>
        <color rgb="FF1F2937"/>
        <rFont val="맑은 고딕"/>
        <family val="0"/>
        <charset val="1"/>
      </rPr>
      <t xml:space="preserve">, </t>
    </r>
    <r>
      <rPr>
        <sz val="9"/>
        <color rgb="FF1F2937"/>
        <rFont val="맑은 고딕"/>
        <family val="2"/>
      </rPr>
      <t xml:space="preserve">수입의 기타 수입으로 적어요</t>
    </r>
    <r>
      <rPr>
        <sz val="9"/>
        <color rgb="FF1F2937"/>
        <rFont val="맑은 고딕"/>
        <family val="0"/>
        <charset val="1"/>
      </rPr>
      <t xml:space="preserve">.</t>
    </r>
  </si>
  <si>
    <r>
      <rPr>
        <sz val="9"/>
        <color rgb="FF1F2937"/>
        <rFont val="맑은 고딕"/>
        <family val="0"/>
        <charset val="1"/>
      </rPr>
      <t xml:space="preserve">· </t>
    </r>
    <r>
      <rPr>
        <sz val="9"/>
        <color rgb="FF1F2937"/>
        <rFont val="맑은 고딕"/>
        <family val="2"/>
      </rPr>
      <t xml:space="preserve">분류와 월 예산은 목록 시트에서 바꿔요</t>
    </r>
    <r>
      <rPr>
        <sz val="9"/>
        <color rgb="FF1F2937"/>
        <rFont val="맑은 고딕"/>
        <family val="0"/>
        <charset val="1"/>
      </rPr>
      <t xml:space="preserve">.</t>
    </r>
  </si>
  <si>
    <t xml:space="preserve">이번 달 분류별 지출</t>
  </si>
  <si>
    <t xml:space="preserve">가계부</t>
  </si>
  <si>
    <r>
      <rPr>
        <sz val="10"/>
        <color rgb="FF6B7280"/>
        <rFont val="맑은 고딕"/>
        <family val="2"/>
      </rPr>
      <t xml:space="preserve">수입</t>
    </r>
    <r>
      <rPr>
        <sz val="10"/>
        <color rgb="FF6B7280"/>
        <rFont val="맑은 고딕"/>
        <family val="0"/>
        <charset val="1"/>
      </rPr>
      <t xml:space="preserve">·</t>
    </r>
    <r>
      <rPr>
        <sz val="10"/>
        <color rgb="FF6B7280"/>
        <rFont val="맑은 고딕"/>
        <family val="2"/>
      </rPr>
      <t xml:space="preserve">지출이 생길 때마다 한 행씩 기록해요</t>
    </r>
    <r>
      <rPr>
        <sz val="10"/>
        <color rgb="FF6B7280"/>
        <rFont val="맑은 고딕"/>
        <family val="0"/>
        <charset val="1"/>
      </rPr>
      <t xml:space="preserve">. </t>
    </r>
    <r>
      <rPr>
        <sz val="10"/>
        <color rgb="FF6B7280"/>
        <rFont val="맑은 고딕"/>
        <family val="2"/>
      </rPr>
      <t xml:space="preserve">월별 결산과 연간 요약은 자동으로 계산돼요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</si>
  <si>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날짜</t>
  </si>
  <si>
    <t xml:space="preserve">구분</t>
  </si>
  <si>
    <t xml:space="preserve">분류</t>
  </si>
  <si>
    <t xml:space="preserve">내용</t>
  </si>
  <si>
    <t xml:space="preserve">금액</t>
  </si>
  <si>
    <t xml:space="preserve">결제수단</t>
  </si>
  <si>
    <t xml:space="preserve">메모</t>
  </si>
  <si>
    <t xml:space="preserve">확인</t>
  </si>
  <si>
    <t xml:space="preserve">지출</t>
  </si>
  <si>
    <r>
      <rPr>
        <sz val="10"/>
        <color rgb="FF1F2937"/>
        <rFont val="맑은 고딕"/>
        <family val="2"/>
      </rPr>
      <t xml:space="preserve">주거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관리비</t>
    </r>
  </si>
  <si>
    <t xml:space="preserve">월세</t>
  </si>
  <si>
    <t xml:space="preserve">계좌이체</t>
  </si>
  <si>
    <t xml:space="preserve">교통</t>
  </si>
  <si>
    <t xml:space="preserve">교통카드 충전</t>
  </si>
  <si>
    <t xml:space="preserve">체크카드</t>
  </si>
  <si>
    <t xml:space="preserve">식비</t>
  </si>
  <si>
    <t xml:space="preserve">마트 장보기</t>
  </si>
  <si>
    <t xml:space="preserve">신용카드</t>
  </si>
  <si>
    <r>
      <rPr>
        <sz val="10"/>
        <color rgb="FF1F2937"/>
        <rFont val="맑은 고딕"/>
        <family val="2"/>
      </rPr>
      <t xml:space="preserve">외식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카페</t>
    </r>
  </si>
  <si>
    <t xml:space="preserve">커피</t>
  </si>
  <si>
    <t xml:space="preserve">간편결제</t>
  </si>
  <si>
    <t xml:space="preserve">편의점</t>
  </si>
  <si>
    <t xml:space="preserve">점심 식사</t>
  </si>
  <si>
    <r>
      <rPr>
        <sz val="10"/>
        <color rgb="FF1F2937"/>
        <rFont val="맑은 고딕"/>
        <family val="2"/>
      </rPr>
      <t xml:space="preserve">의류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미용</t>
    </r>
  </si>
  <si>
    <t xml:space="preserve">미용실</t>
  </si>
  <si>
    <t xml:space="preserve">생활용품</t>
  </si>
  <si>
    <t xml:space="preserve">생활용품 구매</t>
  </si>
  <si>
    <t xml:space="preserve">보험</t>
  </si>
  <si>
    <t xml:space="preserve">실손보험료</t>
  </si>
  <si>
    <t xml:space="preserve">자동이체</t>
  </si>
  <si>
    <t xml:space="preserve">통신비</t>
  </si>
  <si>
    <t xml:space="preserve">휴대폰 요금</t>
  </si>
  <si>
    <r>
      <rPr>
        <sz val="10"/>
        <color rgb="FF1F2937"/>
        <rFont val="맑은 고딕"/>
        <family val="2"/>
      </rPr>
      <t xml:space="preserve">문화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여가</t>
    </r>
  </si>
  <si>
    <t xml:space="preserve">영화 관람</t>
  </si>
  <si>
    <r>
      <rPr>
        <sz val="10"/>
        <color rgb="FF1F2937"/>
        <rFont val="맑은 고딕"/>
        <family val="0"/>
        <charset val="1"/>
      </rPr>
      <t xml:space="preserve">OTT </t>
    </r>
    <r>
      <rPr>
        <sz val="10"/>
        <color rgb="FF1F2937"/>
        <rFont val="맑은 고딕"/>
        <family val="2"/>
      </rPr>
      <t xml:space="preserve">구독</t>
    </r>
  </si>
  <si>
    <t xml:space="preserve">배달 음식</t>
  </si>
  <si>
    <t xml:space="preserve">주말 나들이</t>
  </si>
  <si>
    <t xml:space="preserve">아파트 관리비</t>
  </si>
  <si>
    <t xml:space="preserve">수입</t>
  </si>
  <si>
    <t xml:space="preserve">급여</t>
  </si>
  <si>
    <t xml:space="preserve">월급</t>
  </si>
  <si>
    <t xml:space="preserve">세후</t>
  </si>
  <si>
    <r>
      <rPr>
        <sz val="10"/>
        <color rgb="FF1F2937"/>
        <rFont val="맑은 고딕"/>
        <family val="2"/>
      </rPr>
      <t xml:space="preserve">의료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건강</t>
    </r>
  </si>
  <si>
    <r>
      <rPr>
        <sz val="10"/>
        <color rgb="FF1F2937"/>
        <rFont val="맑은 고딕"/>
        <family val="2"/>
      </rPr>
      <t xml:space="preserve">병원 진료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약국</t>
    </r>
  </si>
  <si>
    <t xml:space="preserve">금융소득</t>
  </si>
  <si>
    <t xml:space="preserve">예금 이자</t>
  </si>
  <si>
    <t xml:space="preserve">교육</t>
  </si>
  <si>
    <t xml:space="preserve">온라인 강의</t>
  </si>
  <si>
    <t xml:space="preserve">엑셀 강의</t>
  </si>
  <si>
    <t xml:space="preserve">부수입</t>
  </si>
  <si>
    <t xml:space="preserve">중고거래 판매</t>
  </si>
  <si>
    <r>
      <rPr>
        <sz val="10"/>
        <color rgb="FF1F2937"/>
        <rFont val="맑은 고딕"/>
        <family val="2"/>
      </rPr>
      <t xml:space="preserve">경조사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선물</t>
    </r>
  </si>
  <si>
    <t xml:space="preserve">친구 결혼식 축의금</t>
  </si>
  <si>
    <t xml:space="preserve">현금</t>
  </si>
  <si>
    <t xml:space="preserve">추석 선물</t>
  </si>
  <si>
    <t xml:space="preserve">용돈</t>
  </si>
  <si>
    <t xml:space="preserve">추석 용돈</t>
  </si>
  <si>
    <t xml:space="preserve">택시</t>
  </si>
  <si>
    <t xml:space="preserve">부모님 용돈</t>
  </si>
  <si>
    <t xml:space="preserve">가을 옷</t>
  </si>
  <si>
    <t xml:space="preserve">도서 구입</t>
  </si>
  <si>
    <t xml:space="preserve">전시회 관람</t>
  </si>
  <si>
    <t xml:space="preserve">블로그 광고 수익</t>
  </si>
  <si>
    <t xml:space="preserve">기타</t>
  </si>
  <si>
    <t xml:space="preserve">택배 발송</t>
  </si>
  <si>
    <t xml:space="preserve">월별 결산</t>
  </si>
  <si>
    <r>
      <rPr>
        <sz val="10"/>
        <color rgb="FF6B7280"/>
        <rFont val="맑은 고딕"/>
        <family val="2"/>
      </rPr>
      <t xml:space="preserve">대시보드에서 고른 달의 분류별 예산과 실제 지출</t>
    </r>
    <r>
      <rPr>
        <sz val="10"/>
        <color rgb="FF6B7280"/>
        <rFont val="맑은 고딕"/>
        <family val="0"/>
        <charset val="1"/>
      </rPr>
      <t xml:space="preserve">, </t>
    </r>
    <r>
      <rPr>
        <sz val="10"/>
        <color rgb="FF6B7280"/>
        <rFont val="맑은 고딕"/>
        <family val="2"/>
      </rPr>
      <t xml:space="preserve">수입</t>
    </r>
    <r>
      <rPr>
        <sz val="10"/>
        <color rgb="FF6B7280"/>
        <rFont val="맑은 고딕"/>
        <family val="0"/>
        <charset val="1"/>
      </rPr>
      <t xml:space="preserve">, </t>
    </r>
    <r>
      <rPr>
        <sz val="10"/>
        <color rgb="FF6B7280"/>
        <rFont val="맑은 고딕"/>
        <family val="2"/>
      </rPr>
      <t xml:space="preserve">결제수단별 지출이에요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</si>
  <si>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기준 월</t>
  </si>
  <si>
    <r>
      <rPr>
        <sz val="9"/>
        <color rgb="FF6B7280"/>
        <rFont val="맑은 고딕"/>
        <family val="2"/>
      </rPr>
      <t xml:space="preserve">대시보드 </t>
    </r>
    <r>
      <rPr>
        <sz val="9"/>
        <color rgb="FF6B7280"/>
        <rFont val="맑은 고딕"/>
        <family val="0"/>
        <charset val="1"/>
      </rPr>
      <t xml:space="preserve">B6</t>
    </r>
    <r>
      <rPr>
        <sz val="9"/>
        <color rgb="FF6B7280"/>
        <rFont val="맑은 고딕"/>
        <family val="2"/>
      </rPr>
      <t xml:space="preserve">에서 바꿔요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</si>
  <si>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지출 분류</t>
  </si>
  <si>
    <t xml:space="preserve">예산</t>
  </si>
  <si>
    <t xml:space="preserve">실제 지출</t>
  </si>
  <si>
    <r>
      <rPr>
        <b val="true"/>
        <sz val="10"/>
        <color rgb="FFFFFFFF"/>
        <rFont val="맑은 고딕"/>
        <family val="2"/>
      </rPr>
      <t xml:space="preserve">차이 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맑은 고딕"/>
        <family val="2"/>
      </rPr>
      <t xml:space="preserve">예산−실제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</si>
  <si>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사용률</t>
  </si>
  <si>
    <t xml:space="preserve">상태</t>
  </si>
  <si>
    <t xml:space="preserve">수입 분류</t>
  </si>
  <si>
    <t xml:space="preserve">수입 합계</t>
  </si>
  <si>
    <t xml:space="preserve">합계</t>
  </si>
  <si>
    <t xml:space="preserve">이번 달 요약</t>
  </si>
  <si>
    <r>
      <rPr>
        <b val="true"/>
        <sz val="10"/>
        <color rgb="FF1F2937"/>
        <rFont val="맑은 고딕"/>
        <family val="2"/>
      </rPr>
      <t xml:space="preserve">남은 돈 </t>
    </r>
    <r>
      <rPr>
        <b val="true"/>
        <sz val="10"/>
        <color rgb="FF1F2937"/>
        <rFont val="맑은 고딕"/>
        <family val="0"/>
        <charset val="1"/>
      </rPr>
      <t xml:space="preserve">(</t>
    </r>
    <r>
      <rPr>
        <b val="true"/>
        <sz val="10"/>
        <color rgb="FF1F2937"/>
        <rFont val="맑은 고딕"/>
        <family val="2"/>
      </rPr>
      <t xml:space="preserve">수입−지출</t>
    </r>
    <r>
      <rPr>
        <b val="true"/>
        <sz val="10"/>
        <color rgb="FF1F2937"/>
        <rFont val="맑은 고딕"/>
        <family val="0"/>
        <charset val="1"/>
      </rPr>
      <t xml:space="preserve">)</t>
    </r>
  </si>
  <si>
    <t xml:space="preserve">연간 요약</t>
  </si>
  <si>
    <r>
      <rPr>
        <sz val="10"/>
        <color rgb="FF6B7280"/>
        <rFont val="맑은 고딕"/>
        <family val="2"/>
      </rPr>
      <t xml:space="preserve">기준 월이 속한 해의 </t>
    </r>
    <r>
      <rPr>
        <sz val="10"/>
        <color rgb="FF6B7280"/>
        <rFont val="맑은 고딕"/>
        <family val="0"/>
        <charset val="1"/>
      </rPr>
      <t xml:space="preserve">12</t>
    </r>
    <r>
      <rPr>
        <sz val="10"/>
        <color rgb="FF6B7280"/>
        <rFont val="맑은 고딕"/>
        <family val="2"/>
      </rPr>
      <t xml:space="preserve">개월 수입</t>
    </r>
    <r>
      <rPr>
        <sz val="10"/>
        <color rgb="FF6B7280"/>
        <rFont val="맑은 고딕"/>
        <family val="0"/>
        <charset val="1"/>
      </rPr>
      <t xml:space="preserve">·</t>
    </r>
    <r>
      <rPr>
        <sz val="10"/>
        <color rgb="FF6B7280"/>
        <rFont val="맑은 고딕"/>
        <family val="2"/>
      </rPr>
      <t xml:space="preserve">지출</t>
    </r>
    <r>
      <rPr>
        <sz val="10"/>
        <color rgb="FF6B7280"/>
        <rFont val="맑은 고딕"/>
        <family val="0"/>
        <charset val="1"/>
      </rPr>
      <t xml:space="preserve">·</t>
    </r>
    <r>
      <rPr>
        <sz val="10"/>
        <color rgb="FF6B7280"/>
        <rFont val="맑은 고딕"/>
        <family val="2"/>
      </rPr>
      <t xml:space="preserve">저축률과 분류별 월 지출이에요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</si>
  <si>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연도</t>
  </si>
  <si>
    <t xml:space="preserve">월</t>
  </si>
  <si>
    <t xml:space="preserve">카드 지출</t>
  </si>
  <si>
    <t xml:space="preserve">예산 대비</t>
  </si>
  <si>
    <r>
      <rPr>
        <b val="true"/>
        <sz val="10"/>
        <color rgb="FF1F2937"/>
        <rFont val="맑은 고딕"/>
        <family val="0"/>
        <charset val="1"/>
      </rPr>
      <t xml:space="preserve">1</t>
    </r>
    <r>
      <rPr>
        <b val="true"/>
        <sz val="10"/>
        <color rgb="FF1F2937"/>
        <rFont val="맑은 고딕"/>
        <family val="2"/>
      </rPr>
      <t xml:space="preserve">월</t>
    </r>
  </si>
  <si>
    <r>
      <rPr>
        <b val="true"/>
        <sz val="10"/>
        <color rgb="FF1F2937"/>
        <rFont val="맑은 고딕"/>
        <family val="0"/>
        <charset val="1"/>
      </rPr>
      <t xml:space="preserve">2</t>
    </r>
    <r>
      <rPr>
        <b val="true"/>
        <sz val="10"/>
        <color rgb="FF1F2937"/>
        <rFont val="맑은 고딕"/>
        <family val="2"/>
      </rPr>
      <t xml:space="preserve">월</t>
    </r>
  </si>
  <si>
    <r>
      <rPr>
        <b val="true"/>
        <sz val="10"/>
        <color rgb="FF1F2937"/>
        <rFont val="맑은 고딕"/>
        <family val="0"/>
        <charset val="1"/>
      </rPr>
      <t xml:space="preserve">3</t>
    </r>
    <r>
      <rPr>
        <b val="true"/>
        <sz val="10"/>
        <color rgb="FF1F2937"/>
        <rFont val="맑은 고딕"/>
        <family val="2"/>
      </rPr>
      <t xml:space="preserve">월</t>
    </r>
  </si>
  <si>
    <r>
      <rPr>
        <b val="true"/>
        <sz val="10"/>
        <color rgb="FF1F2937"/>
        <rFont val="맑은 고딕"/>
        <family val="0"/>
        <charset val="1"/>
      </rPr>
      <t xml:space="preserve">4</t>
    </r>
    <r>
      <rPr>
        <b val="true"/>
        <sz val="10"/>
        <color rgb="FF1F2937"/>
        <rFont val="맑은 고딕"/>
        <family val="2"/>
      </rPr>
      <t xml:space="preserve">월</t>
    </r>
  </si>
  <si>
    <r>
      <rPr>
        <b val="true"/>
        <sz val="10"/>
        <color rgb="FF1F2937"/>
        <rFont val="맑은 고딕"/>
        <family val="0"/>
        <charset val="1"/>
      </rPr>
      <t xml:space="preserve">5</t>
    </r>
    <r>
      <rPr>
        <b val="true"/>
        <sz val="10"/>
        <color rgb="FF1F2937"/>
        <rFont val="맑은 고딕"/>
        <family val="2"/>
      </rPr>
      <t xml:space="preserve">월</t>
    </r>
  </si>
  <si>
    <r>
      <rPr>
        <b val="true"/>
        <sz val="10"/>
        <color rgb="FF1F2937"/>
        <rFont val="맑은 고딕"/>
        <family val="0"/>
        <charset val="1"/>
      </rPr>
      <t xml:space="preserve">6</t>
    </r>
    <r>
      <rPr>
        <b val="true"/>
        <sz val="10"/>
        <color rgb="FF1F2937"/>
        <rFont val="맑은 고딕"/>
        <family val="2"/>
      </rPr>
      <t xml:space="preserve">월</t>
    </r>
  </si>
  <si>
    <r>
      <rPr>
        <b val="true"/>
        <sz val="10"/>
        <color rgb="FF1F2937"/>
        <rFont val="맑은 고딕"/>
        <family val="0"/>
        <charset val="1"/>
      </rPr>
      <t xml:space="preserve">7</t>
    </r>
    <r>
      <rPr>
        <b val="true"/>
        <sz val="10"/>
        <color rgb="FF1F2937"/>
        <rFont val="맑은 고딕"/>
        <family val="2"/>
      </rPr>
      <t xml:space="preserve">월</t>
    </r>
  </si>
  <si>
    <r>
      <rPr>
        <b val="true"/>
        <sz val="10"/>
        <color rgb="FF1F2937"/>
        <rFont val="맑은 고딕"/>
        <family val="0"/>
        <charset val="1"/>
      </rPr>
      <t xml:space="preserve">8</t>
    </r>
    <r>
      <rPr>
        <b val="true"/>
        <sz val="10"/>
        <color rgb="FF1F2937"/>
        <rFont val="맑은 고딕"/>
        <family val="2"/>
      </rPr>
      <t xml:space="preserve">월</t>
    </r>
  </si>
  <si>
    <r>
      <rPr>
        <b val="true"/>
        <sz val="10"/>
        <color rgb="FF1F2937"/>
        <rFont val="맑은 고딕"/>
        <family val="0"/>
        <charset val="1"/>
      </rPr>
      <t xml:space="preserve">9</t>
    </r>
    <r>
      <rPr>
        <b val="true"/>
        <sz val="10"/>
        <color rgb="FF1F2937"/>
        <rFont val="맑은 고딕"/>
        <family val="2"/>
      </rPr>
      <t xml:space="preserve">월</t>
    </r>
  </si>
  <si>
    <r>
      <rPr>
        <b val="true"/>
        <sz val="10"/>
        <color rgb="FF1F2937"/>
        <rFont val="맑은 고딕"/>
        <family val="0"/>
        <charset val="1"/>
      </rPr>
      <t xml:space="preserve">10</t>
    </r>
    <r>
      <rPr>
        <b val="true"/>
        <sz val="10"/>
        <color rgb="FF1F2937"/>
        <rFont val="맑은 고딕"/>
        <family val="2"/>
      </rPr>
      <t xml:space="preserve">월</t>
    </r>
  </si>
  <si>
    <r>
      <rPr>
        <b val="true"/>
        <sz val="10"/>
        <color rgb="FF1F2937"/>
        <rFont val="맑은 고딕"/>
        <family val="0"/>
        <charset val="1"/>
      </rPr>
      <t xml:space="preserve">11</t>
    </r>
    <r>
      <rPr>
        <b val="true"/>
        <sz val="10"/>
        <color rgb="FF1F2937"/>
        <rFont val="맑은 고딕"/>
        <family val="2"/>
      </rPr>
      <t xml:space="preserve">월</t>
    </r>
  </si>
  <si>
    <r>
      <rPr>
        <b val="true"/>
        <sz val="10"/>
        <color rgb="FF1F2937"/>
        <rFont val="맑은 고딕"/>
        <family val="0"/>
        <charset val="1"/>
      </rPr>
      <t xml:space="preserve">12</t>
    </r>
    <r>
      <rPr>
        <b val="true"/>
        <sz val="10"/>
        <color rgb="FF1F2937"/>
        <rFont val="맑은 고딕"/>
        <family val="2"/>
      </rPr>
      <t xml:space="preserve">월</t>
    </r>
  </si>
  <si>
    <t xml:space="preserve">연간 합계</t>
  </si>
  <si>
    <t xml:space="preserve">분류별 월 지출</t>
  </si>
  <si>
    <r>
      <rPr>
        <b val="true"/>
        <sz val="10"/>
        <color rgb="FFFFFFFF"/>
        <rFont val="맑은 고딕"/>
        <family val="0"/>
        <charset val="1"/>
      </rPr>
      <t xml:space="preserve">1</t>
    </r>
    <r>
      <rPr>
        <b val="true"/>
        <sz val="10"/>
        <color rgb="FFFFFFFF"/>
        <rFont val="맑은 고딕"/>
        <family val="2"/>
      </rPr>
      <t xml:space="preserve">월</t>
    </r>
  </si>
  <si>
    <r>
      <rPr>
        <b val="true"/>
        <sz val="10"/>
        <color rgb="FFFFFFFF"/>
        <rFont val="맑은 고딕"/>
        <family val="0"/>
        <charset val="1"/>
      </rPr>
      <t xml:space="preserve">2</t>
    </r>
    <r>
      <rPr>
        <b val="true"/>
        <sz val="10"/>
        <color rgb="FFFFFFFF"/>
        <rFont val="맑은 고딕"/>
        <family val="2"/>
      </rPr>
      <t xml:space="preserve">월</t>
    </r>
  </si>
  <si>
    <r>
      <rPr>
        <b val="true"/>
        <sz val="10"/>
        <color rgb="FFFFFFFF"/>
        <rFont val="맑은 고딕"/>
        <family val="0"/>
        <charset val="1"/>
      </rPr>
      <t xml:space="preserve">3</t>
    </r>
    <r>
      <rPr>
        <b val="true"/>
        <sz val="10"/>
        <color rgb="FFFFFFFF"/>
        <rFont val="맑은 고딕"/>
        <family val="2"/>
      </rPr>
      <t xml:space="preserve">월</t>
    </r>
  </si>
  <si>
    <r>
      <rPr>
        <b val="true"/>
        <sz val="10"/>
        <color rgb="FFFFFFFF"/>
        <rFont val="맑은 고딕"/>
        <family val="0"/>
        <charset val="1"/>
      </rPr>
      <t xml:space="preserve">4</t>
    </r>
    <r>
      <rPr>
        <b val="true"/>
        <sz val="10"/>
        <color rgb="FFFFFFFF"/>
        <rFont val="맑은 고딕"/>
        <family val="2"/>
      </rPr>
      <t xml:space="preserve">월</t>
    </r>
  </si>
  <si>
    <r>
      <rPr>
        <b val="true"/>
        <sz val="10"/>
        <color rgb="FFFFFFFF"/>
        <rFont val="맑은 고딕"/>
        <family val="0"/>
        <charset val="1"/>
      </rPr>
      <t xml:space="preserve">5</t>
    </r>
    <r>
      <rPr>
        <b val="true"/>
        <sz val="10"/>
        <color rgb="FFFFFFFF"/>
        <rFont val="맑은 고딕"/>
        <family val="2"/>
      </rPr>
      <t xml:space="preserve">월</t>
    </r>
  </si>
  <si>
    <r>
      <rPr>
        <b val="true"/>
        <sz val="10"/>
        <color rgb="FFFFFFFF"/>
        <rFont val="맑은 고딕"/>
        <family val="0"/>
        <charset val="1"/>
      </rPr>
      <t xml:space="preserve">6</t>
    </r>
    <r>
      <rPr>
        <b val="true"/>
        <sz val="10"/>
        <color rgb="FFFFFFFF"/>
        <rFont val="맑은 고딕"/>
        <family val="2"/>
      </rPr>
      <t xml:space="preserve">월</t>
    </r>
  </si>
  <si>
    <r>
      <rPr>
        <b val="true"/>
        <sz val="10"/>
        <color rgb="FFFFFFFF"/>
        <rFont val="맑은 고딕"/>
        <family val="0"/>
        <charset val="1"/>
      </rPr>
      <t xml:space="preserve">7</t>
    </r>
    <r>
      <rPr>
        <b val="true"/>
        <sz val="10"/>
        <color rgb="FFFFFFFF"/>
        <rFont val="맑은 고딕"/>
        <family val="2"/>
      </rPr>
      <t xml:space="preserve">월</t>
    </r>
  </si>
  <si>
    <r>
      <rPr>
        <b val="true"/>
        <sz val="10"/>
        <color rgb="FFFFFFFF"/>
        <rFont val="맑은 고딕"/>
        <family val="0"/>
        <charset val="1"/>
      </rPr>
      <t xml:space="preserve">8</t>
    </r>
    <r>
      <rPr>
        <b val="true"/>
        <sz val="10"/>
        <color rgb="FFFFFFFF"/>
        <rFont val="맑은 고딕"/>
        <family val="2"/>
      </rPr>
      <t xml:space="preserve">월</t>
    </r>
  </si>
  <si>
    <r>
      <rPr>
        <b val="true"/>
        <sz val="10"/>
        <color rgb="FFFFFFFF"/>
        <rFont val="맑은 고딕"/>
        <family val="0"/>
        <charset val="1"/>
      </rPr>
      <t xml:space="preserve">9</t>
    </r>
    <r>
      <rPr>
        <b val="true"/>
        <sz val="10"/>
        <color rgb="FFFFFFFF"/>
        <rFont val="맑은 고딕"/>
        <family val="2"/>
      </rPr>
      <t xml:space="preserve">월</t>
    </r>
  </si>
  <si>
    <r>
      <rPr>
        <b val="true"/>
        <sz val="10"/>
        <color rgb="FFFFFFFF"/>
        <rFont val="맑은 고딕"/>
        <family val="0"/>
        <charset val="1"/>
      </rPr>
      <t xml:space="preserve">10</t>
    </r>
    <r>
      <rPr>
        <b val="true"/>
        <sz val="10"/>
        <color rgb="FFFFFFFF"/>
        <rFont val="맑은 고딕"/>
        <family val="2"/>
      </rPr>
      <t xml:space="preserve">월</t>
    </r>
  </si>
  <si>
    <r>
      <rPr>
        <b val="true"/>
        <sz val="10"/>
        <color rgb="FFFFFFFF"/>
        <rFont val="맑은 고딕"/>
        <family val="0"/>
        <charset val="1"/>
      </rPr>
      <t xml:space="preserve">11</t>
    </r>
    <r>
      <rPr>
        <b val="true"/>
        <sz val="10"/>
        <color rgb="FFFFFFFF"/>
        <rFont val="맑은 고딕"/>
        <family val="2"/>
      </rPr>
      <t xml:space="preserve">월</t>
    </r>
  </si>
  <si>
    <r>
      <rPr>
        <b val="true"/>
        <sz val="10"/>
        <color rgb="FFFFFFFF"/>
        <rFont val="맑은 고딕"/>
        <family val="0"/>
        <charset val="1"/>
      </rPr>
      <t xml:space="preserve">12</t>
    </r>
    <r>
      <rPr>
        <b val="true"/>
        <sz val="10"/>
        <color rgb="FFFFFFFF"/>
        <rFont val="맑은 고딕"/>
        <family val="2"/>
      </rPr>
      <t xml:space="preserve">월</t>
    </r>
  </si>
  <si>
    <t xml:space="preserve">목록</t>
  </si>
  <si>
    <r>
      <rPr>
        <sz val="10"/>
        <color rgb="FF6B7280"/>
        <rFont val="맑은 고딕"/>
        <family val="2"/>
      </rPr>
      <t xml:space="preserve">구분</t>
    </r>
    <r>
      <rPr>
        <sz val="10"/>
        <color rgb="FF6B7280"/>
        <rFont val="맑은 고딕"/>
        <family val="0"/>
        <charset val="1"/>
      </rPr>
      <t xml:space="preserve">, </t>
    </r>
    <r>
      <rPr>
        <sz val="10"/>
        <color rgb="FF6B7280"/>
        <rFont val="맑은 고딕"/>
        <family val="2"/>
      </rPr>
      <t xml:space="preserve">분류</t>
    </r>
    <r>
      <rPr>
        <sz val="10"/>
        <color rgb="FF6B7280"/>
        <rFont val="맑은 고딕"/>
        <family val="0"/>
        <charset val="1"/>
      </rPr>
      <t xml:space="preserve">, </t>
    </r>
    <r>
      <rPr>
        <sz val="10"/>
        <color rgb="FF6B7280"/>
        <rFont val="맑은 고딕"/>
        <family val="2"/>
      </rPr>
      <t xml:space="preserve">월 예산</t>
    </r>
    <r>
      <rPr>
        <sz val="10"/>
        <color rgb="FF6B7280"/>
        <rFont val="맑은 고딕"/>
        <family val="0"/>
        <charset val="1"/>
      </rPr>
      <t xml:space="preserve">, </t>
    </r>
    <r>
      <rPr>
        <sz val="10"/>
        <color rgb="FF6B7280"/>
        <rFont val="맑은 고딕"/>
        <family val="2"/>
      </rPr>
      <t xml:space="preserve">결제수단이에요</t>
    </r>
    <r>
      <rPr>
        <sz val="10"/>
        <color rgb="FF6B7280"/>
        <rFont val="맑은 고딕"/>
        <family val="0"/>
        <charset val="1"/>
      </rPr>
      <t xml:space="preserve">. </t>
    </r>
    <r>
      <rPr>
        <sz val="10"/>
        <color rgb="FF6B7280"/>
        <rFont val="맑은 고딕"/>
        <family val="2"/>
      </rPr>
      <t xml:space="preserve">여기서 바꾸면 드롭다운과 결산이 따라 바뀌어요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</si>
  <si>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월 예산</t>
  </si>
  <si>
    <t xml:space="preserve">상여금</t>
  </si>
  <si>
    <t xml:space="preserve">기타 수입</t>
  </si>
  <si>
    <r>
      <rPr>
        <sz val="9"/>
        <color rgb="FF6B7280"/>
        <rFont val="맑은 고딕"/>
        <family val="2"/>
      </rPr>
      <t xml:space="preserve">지출 분류 옆의 월 예산이 월별 결산의 예산이 돼요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맑은 고딕"/>
        <family val="2"/>
      </rPr>
      <t xml:space="preserve">분류를 추가할 때 같은 행에 예산도 적어 주세요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</si>
  <si>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점검</t>
  </si>
  <si>
    <r>
      <rPr>
        <sz val="10"/>
        <color rgb="FF6B7280"/>
        <rFont val="맑은 고딕"/>
        <family val="2"/>
      </rPr>
      <t xml:space="preserve">자동 점검 항목이에요</t>
    </r>
    <r>
      <rPr>
        <sz val="10"/>
        <color rgb="FF6B7280"/>
        <rFont val="맑은 고딕"/>
        <family val="0"/>
        <charset val="1"/>
      </rPr>
      <t xml:space="preserve">. "</t>
    </r>
    <r>
      <rPr>
        <sz val="10"/>
        <color rgb="FF6B7280"/>
        <rFont val="맑은 고딕"/>
        <family val="2"/>
      </rPr>
      <t xml:space="preserve">확인 필요</t>
    </r>
    <r>
      <rPr>
        <sz val="10"/>
        <color rgb="FF6B7280"/>
        <rFont val="맑은 고딕"/>
        <family val="0"/>
        <charset val="1"/>
      </rPr>
      <t xml:space="preserve">"</t>
    </r>
    <r>
      <rPr>
        <sz val="10"/>
        <color rgb="FF6B7280"/>
        <rFont val="맑은 고딕"/>
        <family val="2"/>
      </rPr>
      <t xml:space="preserve">가 보이면 오른쪽 시트에서 고쳐 주세요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</si>
  <si>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점검 항목</t>
  </si>
  <si>
    <t xml:space="preserve">고칠 곳</t>
  </si>
  <si>
    <r>
      <rPr>
        <sz val="10"/>
        <color rgb="FF1F2937"/>
        <rFont val="맑은 고딕"/>
        <family val="2"/>
      </rPr>
      <t xml:space="preserve">모든 기록에 날짜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구분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분류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금액이 있어요</t>
    </r>
  </si>
  <si>
    <r>
      <rPr>
        <sz val="10"/>
        <color rgb="FF6B7280"/>
        <rFont val="맑은 고딕"/>
        <family val="2"/>
      </rPr>
      <t xml:space="preserve">가계부 </t>
    </r>
    <r>
      <rPr>
        <sz val="10"/>
        <color rgb="FF6B7280"/>
        <rFont val="맑은 고딕"/>
        <family val="0"/>
        <charset val="1"/>
      </rPr>
      <t xml:space="preserve">(</t>
    </r>
    <r>
      <rPr>
        <sz val="10"/>
        <color rgb="FF6B7280"/>
        <rFont val="맑은 고딕"/>
        <family val="2"/>
      </rPr>
      <t xml:space="preserve">확인 열</t>
    </r>
    <r>
      <rPr>
        <sz val="10"/>
        <color rgb="FF6B7280"/>
        <rFont val="맑은 고딕"/>
        <family val="0"/>
        <charset val="1"/>
      </rPr>
      <t xml:space="preserve">)</t>
    </r>
  </si>
  <si>
    <r>
      <rPr>
        <sz val="10"/>
        <color rgb="FF1F2937"/>
        <rFont val="맑은 고딕"/>
        <family val="2"/>
      </rPr>
      <t xml:space="preserve">금액이 모두 </t>
    </r>
    <r>
      <rPr>
        <sz val="10"/>
        <color rgb="FF1F2937"/>
        <rFont val="맑은 고딕"/>
        <family val="0"/>
        <charset val="1"/>
      </rPr>
      <t xml:space="preserve">0</t>
    </r>
    <r>
      <rPr>
        <sz val="10"/>
        <color rgb="FF1F2937"/>
        <rFont val="맑은 고딕"/>
        <family val="2"/>
      </rPr>
      <t xml:space="preserve">보다 커요</t>
    </r>
  </si>
  <si>
    <r>
      <rPr>
        <sz val="10"/>
        <color rgb="FF6B7280"/>
        <rFont val="맑은 고딕"/>
        <family val="2"/>
      </rPr>
      <t xml:space="preserve">가계부 </t>
    </r>
    <r>
      <rPr>
        <sz val="10"/>
        <color rgb="FF6B7280"/>
        <rFont val="맑은 고딕"/>
        <family val="0"/>
        <charset val="1"/>
      </rPr>
      <t xml:space="preserve">E</t>
    </r>
    <r>
      <rPr>
        <sz val="10"/>
        <color rgb="FF6B7280"/>
        <rFont val="맑은 고딕"/>
        <family val="2"/>
      </rPr>
      <t xml:space="preserve">열</t>
    </r>
  </si>
  <si>
    <r>
      <rPr>
        <sz val="10"/>
        <color rgb="FF1F2937"/>
        <rFont val="맑은 고딕"/>
        <family val="2"/>
      </rPr>
      <t xml:space="preserve">분류가 구분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맑은 고딕"/>
        <family val="2"/>
      </rPr>
      <t xml:space="preserve">수입</t>
    </r>
    <r>
      <rPr>
        <sz val="10"/>
        <color rgb="FF1F2937"/>
        <rFont val="맑은 고딕"/>
        <family val="0"/>
        <charset val="1"/>
      </rPr>
      <t xml:space="preserve">/</t>
    </r>
    <r>
      <rPr>
        <sz val="10"/>
        <color rgb="FF1F2937"/>
        <rFont val="맑은 고딕"/>
        <family val="2"/>
      </rPr>
      <t xml:space="preserve">지출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맑은 고딕"/>
        <family val="2"/>
      </rPr>
      <t xml:space="preserve">과 맞아요</t>
    </r>
  </si>
  <si>
    <r>
      <rPr>
        <sz val="10"/>
        <color rgb="FF6B7280"/>
        <rFont val="맑은 고딕"/>
        <family val="2"/>
      </rPr>
      <t xml:space="preserve">가계부 </t>
    </r>
    <r>
      <rPr>
        <sz val="10"/>
        <color rgb="FF6B7280"/>
        <rFont val="맑은 고딕"/>
        <family val="0"/>
        <charset val="1"/>
      </rPr>
      <t xml:space="preserve">C</t>
    </r>
    <r>
      <rPr>
        <sz val="10"/>
        <color rgb="FF6B7280"/>
        <rFont val="맑은 고딕"/>
        <family val="2"/>
      </rPr>
      <t xml:space="preserve">열 </t>
    </r>
    <r>
      <rPr>
        <sz val="10"/>
        <color rgb="FF6B7280"/>
        <rFont val="맑은 고딕"/>
        <family val="0"/>
        <charset val="1"/>
      </rPr>
      <t xml:space="preserve">/ </t>
    </r>
    <r>
      <rPr>
        <sz val="10"/>
        <color rgb="FF6B7280"/>
        <rFont val="맑은 고딕"/>
        <family val="2"/>
      </rPr>
      <t xml:space="preserve">목록</t>
    </r>
  </si>
  <si>
    <t xml:space="preserve">지출의 결제수단이 모두 목록에 있어요</t>
  </si>
  <si>
    <r>
      <rPr>
        <sz val="10"/>
        <color rgb="FF6B7280"/>
        <rFont val="맑은 고딕"/>
        <family val="2"/>
      </rPr>
      <t xml:space="preserve">가계부 </t>
    </r>
    <r>
      <rPr>
        <sz val="10"/>
        <color rgb="FF6B7280"/>
        <rFont val="맑은 고딕"/>
        <family val="0"/>
        <charset val="1"/>
      </rPr>
      <t xml:space="preserve">F</t>
    </r>
    <r>
      <rPr>
        <sz val="10"/>
        <color rgb="FF6B7280"/>
        <rFont val="맑은 고딕"/>
        <family val="2"/>
      </rPr>
      <t xml:space="preserve">열</t>
    </r>
  </si>
  <si>
    <t xml:space="preserve">이번 달 지출이 예산 안이에요</t>
  </si>
  <si>
    <r>
      <rPr>
        <sz val="10"/>
        <color rgb="FF6B7280"/>
        <rFont val="맑은 고딕"/>
        <family val="2"/>
      </rPr>
      <t xml:space="preserve">월별 결산 </t>
    </r>
    <r>
      <rPr>
        <sz val="10"/>
        <color rgb="FF6B7280"/>
        <rFont val="맑은 고딕"/>
        <family val="0"/>
        <charset val="1"/>
      </rPr>
      <t xml:space="preserve">/ </t>
    </r>
    <r>
      <rPr>
        <sz val="10"/>
        <color rgb="FF6B7280"/>
        <rFont val="맑은 고딕"/>
        <family val="2"/>
      </rPr>
      <t xml:space="preserve">목록 월 예산</t>
    </r>
  </si>
  <si>
    <t xml:space="preserve">이번 달 수입보다 지출이 적어요</t>
  </si>
  <si>
    <t xml:space="preserve">가계부에 빈 행이 남아 있어요</t>
  </si>
  <si>
    <r>
      <rPr>
        <sz val="10"/>
        <color rgb="FF6B7280"/>
        <rFont val="맑은 고딕"/>
        <family val="2"/>
      </rPr>
      <t xml:space="preserve">가계부 </t>
    </r>
    <r>
      <rPr>
        <sz val="10"/>
        <color rgb="FF6B7280"/>
        <rFont val="맑은 고딕"/>
        <family val="0"/>
        <charset val="1"/>
      </rPr>
      <t xml:space="preserve">(</t>
    </r>
    <r>
      <rPr>
        <sz val="10"/>
        <color rgb="FF6B7280"/>
        <rFont val="맑은 고딕"/>
        <family val="2"/>
      </rPr>
      <t xml:space="preserve">행이 다 차면 새 파일 사용</t>
    </r>
    <r>
      <rPr>
        <sz val="10"/>
        <color rgb="FF6B7280"/>
        <rFont val="맑은 고딕"/>
        <family val="0"/>
        <charset val="1"/>
      </rPr>
      <t xml:space="preserve">)</t>
    </r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</si>
</sst>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yyyy&quot;년 &quot;m\월"/>
    <numFmt numFmtId="166" formatCode="[$₩-412]#,##0;[RED]\-[$₩-412]#,##0;\-"/>
    <numFmt numFmtId="167" formatCode="0.0%"/>
    <numFmt numFmtId="168" formatCode="0"/>
    <numFmt numFmtId="169" formatCode="#,##0"/>
    <numFmt numFmtId="170" formatCode="yyyy\-mm\-dd"/>
    <numFmt numFmtId="171" formatCode="0\년"/>
    <numFmt numFmtId="172" formatCode="#,##0;[RED]\-#,##0;\-"/>
  </numFmts>
  <fonts count="3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맑은 고딕"/>
      <family val="2"/>
    </font>
    <font>
      <b val="true"/>
      <sz val="16"/>
      <color rgb="FFFFFFFF"/>
      <name val="맑은 고딕"/>
      <family val="0"/>
      <charset val="1"/>
    </font>
    <font>
      <sz val="10"/>
      <color rgb="FF6B7280"/>
      <name val="맑은 고딕"/>
      <family val="2"/>
    </font>
    <font>
      <sz val="10"/>
      <color rgb="FF6B7280"/>
      <name val="맑은 고딕"/>
      <family val="0"/>
      <charset val="1"/>
    </font>
    <font>
      <b val="true"/>
      <sz val="9"/>
      <color rgb="FF0F4C3A"/>
      <name val="맑은 고딕"/>
      <family val="2"/>
    </font>
    <font>
      <b val="true"/>
      <sz val="9"/>
      <color rgb="FF6B7280"/>
      <name val="맑은 고딕"/>
      <family val="2"/>
    </font>
    <font>
      <b val="true"/>
      <sz val="10"/>
      <color rgb="FF1F2937"/>
      <name val="맑은 고딕"/>
      <family val="2"/>
    </font>
    <font>
      <b val="true"/>
      <sz val="10"/>
      <color rgb="FF1F2937"/>
      <name val="맑은 고딕"/>
      <family val="0"/>
      <charset val="1"/>
    </font>
    <font>
      <b val="true"/>
      <sz val="13"/>
      <color rgb="FF1F2937"/>
      <name val="맑은 고딕"/>
      <family val="0"/>
      <charset val="1"/>
    </font>
    <font>
      <sz val="9"/>
      <color rgb="FF6B7280"/>
      <name val="맑은 고딕"/>
      <family val="2"/>
    </font>
    <font>
      <sz val="9"/>
      <color rgb="FF6B7280"/>
      <name val="맑은 고딕"/>
      <family val="0"/>
      <charset val="1"/>
    </font>
    <font>
      <b val="true"/>
      <sz val="10"/>
      <color rgb="FF6B7280"/>
      <name val="맑은 고딕"/>
      <family val="0"/>
      <charset val="1"/>
    </font>
    <font>
      <sz val="9"/>
      <color rgb="FF1F2937"/>
      <name val="맑은 고딕"/>
      <family val="2"/>
    </font>
    <font>
      <sz val="9"/>
      <color rgb="FF1F2937"/>
      <name val="맑은 고딕"/>
      <family val="0"/>
      <charset val="1"/>
    </font>
    <font>
      <b val="true"/>
      <sz val="13"/>
      <color rgb="FF166534"/>
      <name val="맑은 고딕"/>
      <family val="0"/>
      <charset val="1"/>
    </font>
    <font>
      <b val="true"/>
      <sz val="10"/>
      <color rgb="FF92400E"/>
      <name val="맑은 고딕"/>
      <family val="0"/>
      <charset val="1"/>
    </font>
    <font>
      <b val="true"/>
      <sz val="10"/>
      <color rgb="FF177A5A"/>
      <name val="맑은 고딕"/>
      <family val="0"/>
      <charset val="1"/>
    </font>
    <font>
      <b val="true"/>
      <u val="single"/>
      <sz val="9"/>
      <color rgb="FF177A5A"/>
      <name val="맑은 고딕"/>
      <family val="2"/>
    </font>
    <font>
      <b val="true"/>
      <u val="single"/>
      <sz val="10"/>
      <color rgb="FF177A5A"/>
      <name val="맑은 고딕"/>
      <family val="2"/>
    </font>
    <font>
      <sz val="9"/>
      <color rgb="FF92400E"/>
      <name val="맑은 고딕"/>
      <family val="2"/>
    </font>
    <font>
      <sz val="9"/>
      <color rgb="FF92400E"/>
      <name val="맑은 고딕"/>
      <family val="0"/>
      <charset val="1"/>
    </font>
    <font>
      <u val="single"/>
      <sz val="9"/>
      <color rgb="FF177A5A"/>
      <name val="맑은 고딕"/>
      <family val="2"/>
    </font>
    <font>
      <b val="true"/>
      <sz val="9"/>
      <color rgb="FF0F4C3A"/>
      <name val="맑은 고딕"/>
      <family val="0"/>
      <charset val="1"/>
    </font>
    <font>
      <b val="true"/>
      <sz val="9"/>
      <color rgb="FF6B7280"/>
      <name val="맑은 고딕"/>
      <family val="0"/>
      <charset val="1"/>
    </font>
    <font>
      <sz val="10"/>
      <color rgb="FF1F2937"/>
      <name val="맑은 고딕"/>
      <family val="2"/>
    </font>
    <font>
      <sz val="10"/>
      <color rgb="FF1F2937"/>
      <name val="맑은 고딕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맑은 고딕"/>
      <family val="2"/>
    </font>
    <font>
      <sz val="10"/>
      <color rgb="FF166534"/>
      <name val="맑은 고딕"/>
      <family val="0"/>
      <charset val="1"/>
    </font>
    <font>
      <b val="true"/>
      <sz val="10"/>
      <color rgb="FF166534"/>
      <name val="맑은 고딕"/>
      <family val="0"/>
      <charset val="1"/>
    </font>
    <font>
      <b val="true"/>
      <sz val="10"/>
      <color rgb="FFFFFFFF"/>
      <name val="맑은 고딕"/>
      <family val="0"/>
      <charset val="1"/>
    </font>
    <font>
      <sz val="10"/>
      <color rgb="FF166534"/>
      <name val="맑은 고딕"/>
      <family val="2"/>
    </font>
  </fonts>
  <fills count="7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ECFDF5"/>
      </patternFill>
    </fill>
    <fill>
      <patternFill patternType="solid">
        <fgColor rgb="FFFFF7ED"/>
        <bgColor rgb="FFF4F7F6"/>
      </patternFill>
    </fill>
    <fill>
      <patternFill patternType="solid">
        <fgColor rgb="FFECFDF5"/>
        <bgColor rgb="FFF4F7F6"/>
      </patternFill>
    </fill>
    <fill>
      <patternFill patternType="solid">
        <fgColor rgb="FF177A5A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8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3" fillId="4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1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6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9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9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2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33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6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35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32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32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33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33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3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33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4" fillId="6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32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33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77A5A"/>
          <bgColor rgb="FF000000"/>
        </patternFill>
      </fill>
    </dxf>
    <dxf>
      <fill>
        <patternFill patternType="solid">
          <fgColor rgb="FFFFF7ED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CFDF5"/>
          <bgColor rgb="FF000000"/>
        </patternFill>
      </fill>
    </dxf>
    <dxf>
      <fill>
        <patternFill patternType="solid">
          <fgColor rgb="FF166534"/>
          <bgColor rgb="FF000000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166534"/>
      </font>
      <fill>
        <patternFill>
          <bgColor rgb="FFECFDF5"/>
        </patternFill>
      </fill>
    </dxf>
    <dxf>
      <font>
        <b val="1"/>
        <color rgb="FF92400E"/>
      </font>
      <fill>
        <patternFill>
          <bgColor rgb="FFFFF7E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D9D9D9"/>
      <rgbColor rgb="FF878787"/>
      <rgbColor rgb="FF9999FF"/>
      <rgbColor rgb="FF993366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6"/>
      <rgbColor rgb="FFB5E3C9"/>
      <rgbColor rgb="FFE5E7EB"/>
      <rgbColor rgb="FF99CCFF"/>
      <rgbColor rgb="FFFF99CC"/>
      <rgbColor rgb="FFCC99FF"/>
      <rgbColor rgb="FFFEE2E2"/>
      <rgbColor rgb="FF3B6EA8"/>
      <rgbColor rgb="FF33CCCC"/>
      <rgbColor rgb="FF99CC00"/>
      <rgbColor rgb="FFFFCC00"/>
      <rgbColor rgb="FFF59E0B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'연간 요약'!B4</c:f>
              <c:strCache>
                <c:ptCount val="1"/>
                <c:pt idx="0">
                  <c:v>수입</c:v>
                </c:pt>
              </c:strCache>
            </c:strRef>
          </c:tx>
          <c:spPr>
            <a:solidFill>
              <a:srgbClr val="177a5a"/>
            </a:solidFill>
            <a:ln w="0">
              <a:solidFill>
                <a:srgbClr val="177a5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맑은 고딕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'연간 요약'!$A$5:$A$16</c:f>
              <c:strCache>
                <c:ptCount val="12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7월</c:v>
                </c:pt>
                <c:pt idx="7">
                  <c:v>8월</c:v>
                </c:pt>
                <c:pt idx="8">
                  <c:v>9월</c:v>
                </c:pt>
                <c:pt idx="9">
                  <c:v>10월</c:v>
                </c:pt>
                <c:pt idx="10">
                  <c:v>11월</c:v>
                </c:pt>
                <c:pt idx="11">
                  <c:v>12월</c:v>
                </c:pt>
              </c:strCache>
            </c:strRef>
          </c:cat>
          <c:val>
            <c:numRef>
              <c:f>'연간 요약'!$B$5:$B$16</c:f>
              <c:numCache>
                <c:formatCode>[$₩-412]#,##0;[RED]\-[$₩-412]#,##0;\-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3623820</c:v>
                </c:pt>
                <c:pt idx="8">
                  <c:v>3765000</c:v>
                </c:pt>
                <c:pt idx="9">
                  <c:v>3652000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'연간 요약'!C4</c:f>
              <c:strCache>
                <c:ptCount val="1"/>
                <c:pt idx="0">
                  <c:v>지출</c:v>
                </c:pt>
              </c:strCache>
            </c:strRef>
          </c:tx>
          <c:spPr>
            <a:solidFill>
              <a:srgbClr val="f59e0b"/>
            </a:solidFill>
            <a:ln w="0">
              <a:solidFill>
                <a:srgbClr val="f59e0b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맑은 고딕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'연간 요약'!$A$5:$A$16</c:f>
              <c:strCache>
                <c:ptCount val="12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7월</c:v>
                </c:pt>
                <c:pt idx="7">
                  <c:v>8월</c:v>
                </c:pt>
                <c:pt idx="8">
                  <c:v>9월</c:v>
                </c:pt>
                <c:pt idx="9">
                  <c:v>10월</c:v>
                </c:pt>
                <c:pt idx="10">
                  <c:v>11월</c:v>
                </c:pt>
                <c:pt idx="11">
                  <c:v>12월</c:v>
                </c:pt>
              </c:strCache>
            </c:strRef>
          </c:cat>
          <c:val>
            <c:numRef>
              <c:f>'연간 요약'!$C$5:$C$16</c:f>
              <c:numCache>
                <c:formatCode>[$₩-412]#,##0;[RED]\-[$₩-412]#,##0;\-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1833700</c:v>
                </c:pt>
                <c:pt idx="8">
                  <c:v>1902500</c:v>
                </c:pt>
                <c:pt idx="9">
                  <c:v>2044800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-10"/>
        <c:axId val="29474227"/>
        <c:axId val="43503488"/>
      </c:barChart>
      <c:catAx>
        <c:axId val="294742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맑은 고딕"/>
              </a:defRPr>
            </a:pPr>
          </a:p>
        </c:txPr>
        <c:crossAx val="43503488"/>
        <c:crosses val="autoZero"/>
        <c:auto val="1"/>
        <c:lblAlgn val="ctr"/>
        <c:lblOffset val="100"/>
        <c:noMultiLvlLbl val="0"/>
      </c:catAx>
      <c:valAx>
        <c:axId val="4350348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맑은 고딕"/>
              </a:defRPr>
            </a:pPr>
          </a:p>
        </c:txPr>
        <c:crossAx val="2947422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맑은 고딕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'월별 결산'!C4</c:f>
              <c:strCache>
                <c:ptCount val="1"/>
                <c:pt idx="0">
                  <c:v>실제 지출</c:v>
                </c:pt>
              </c:strCache>
            </c:strRef>
          </c:tx>
          <c:spPr>
            <a:solidFill>
              <a:srgbClr val="177a5a"/>
            </a:solidFill>
            <a:ln w="0">
              <a:solidFill>
                <a:srgbClr val="177a5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맑은 고딕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'월별 결산'!$A$5:$A$17</c:f>
              <c:strCache>
                <c:ptCount val="13"/>
                <c:pt idx="0">
                  <c:v>식비</c:v>
                </c:pt>
                <c:pt idx="1">
                  <c:v>외식·카페</c:v>
                </c:pt>
                <c:pt idx="2">
                  <c:v>주거·관리비</c:v>
                </c:pt>
                <c:pt idx="3">
                  <c:v>통신비</c:v>
                </c:pt>
                <c:pt idx="4">
                  <c:v>교통</c:v>
                </c:pt>
                <c:pt idx="5">
                  <c:v>생활용품</c:v>
                </c:pt>
                <c:pt idx="6">
                  <c:v>의료·건강</c:v>
                </c:pt>
                <c:pt idx="7">
                  <c:v>교육</c:v>
                </c:pt>
                <c:pt idx="8">
                  <c:v>문화·여가</c:v>
                </c:pt>
                <c:pt idx="9">
                  <c:v>경조사·선물</c:v>
                </c:pt>
                <c:pt idx="10">
                  <c:v>보험</c:v>
                </c:pt>
                <c:pt idx="11">
                  <c:v>의류·미용</c:v>
                </c:pt>
                <c:pt idx="12">
                  <c:v>기타</c:v>
                </c:pt>
              </c:strCache>
            </c:strRef>
          </c:cat>
          <c:val>
            <c:numRef>
              <c:f>'월별 결산'!$C$5:$C$17</c:f>
              <c:numCache>
                <c:formatCode>[$₩-412]#,##0;[RED]\-[$₩-412]#,##0;\-</c:formatCode>
                <c:ptCount val="13"/>
                <c:pt idx="0">
                  <c:v>408700</c:v>
                </c:pt>
                <c:pt idx="1">
                  <c:v>245000</c:v>
                </c:pt>
                <c:pt idx="2">
                  <c:v>783000</c:v>
                </c:pt>
                <c:pt idx="3">
                  <c:v>65000</c:v>
                </c:pt>
                <c:pt idx="4">
                  <c:v>100000</c:v>
                </c:pt>
                <c:pt idx="5">
                  <c:v>31200</c:v>
                </c:pt>
                <c:pt idx="6">
                  <c:v>10900</c:v>
                </c:pt>
                <c:pt idx="7">
                  <c:v>18000</c:v>
                </c:pt>
                <c:pt idx="8">
                  <c:v>37500</c:v>
                </c:pt>
                <c:pt idx="9">
                  <c:v>200000</c:v>
                </c:pt>
                <c:pt idx="10">
                  <c:v>52000</c:v>
                </c:pt>
                <c:pt idx="11">
                  <c:v>89000</c:v>
                </c:pt>
                <c:pt idx="12">
                  <c:v>4500</c:v>
                </c:pt>
              </c:numCache>
            </c:numRef>
          </c:val>
        </c:ser>
        <c:gapWidth val="50"/>
        <c:overlap val="0"/>
        <c:axId val="70791280"/>
        <c:axId val="59629047"/>
      </c:barChart>
      <c:catAx>
        <c:axId val="7079128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맑은 고딕"/>
              </a:defRPr>
            </a:pPr>
          </a:p>
        </c:txPr>
        <c:crossAx val="59629047"/>
        <c:crosses val="autoZero"/>
        <c:auto val="1"/>
        <c:lblAlgn val="ctr"/>
        <c:lblOffset val="100"/>
        <c:noMultiLvlLbl val="0"/>
      </c:catAx>
      <c:valAx>
        <c:axId val="59629047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맑은 고딕"/>
              </a:defRPr>
            </a:pPr>
          </a:p>
        </c:txPr>
        <c:crossAx val="70791280"/>
        <c:crosses val="autoZero"/>
        <c:crossBetween val="between"/>
        <c:majorUnit val="200000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15</xdr:row>
      <xdr:rowOff>0</xdr:rowOff>
    </xdr:from>
    <xdr:to>
      <xdr:col>8</xdr:col>
      <xdr:colOff>906480</xdr:colOff>
      <xdr:row>24</xdr:row>
      <xdr:rowOff>327600</xdr:rowOff>
    </xdr:to>
    <xdr:graphicFrame>
      <xdr:nvGraphicFramePr>
        <xdr:cNvPr id="0" name="Chart 1"/>
        <xdr:cNvGraphicFramePr/>
      </xdr:nvGraphicFramePr>
      <xdr:xfrm>
        <a:off x="5991120" y="4809960"/>
        <a:ext cx="4571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31</xdr:row>
      <xdr:rowOff>0</xdr:rowOff>
    </xdr:from>
    <xdr:to>
      <xdr:col>8</xdr:col>
      <xdr:colOff>906480</xdr:colOff>
      <xdr:row>47</xdr:row>
      <xdr:rowOff>11520</xdr:rowOff>
    </xdr:to>
    <xdr:graphicFrame>
      <xdr:nvGraphicFramePr>
        <xdr:cNvPr id="1" name="Chart 2"/>
        <xdr:cNvGraphicFramePr/>
      </xdr:nvGraphicFramePr>
      <xdr:xfrm>
        <a:off x="5991120" y="9172440"/>
        <a:ext cx="4571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가계부기록" displayName="가계부기록" ref="A4:H1004" headerRowCount="1" totalsRowCount="0" totalsRowShown="0">
  <autoFilter ref="A4:H1004"/>
  <tableColumns count="8">
    <tableColumn id="1" name="날짜"/>
    <tableColumn id="2" name="구분"/>
    <tableColumn id="3" name="분류"/>
    <tableColumn id="4" name="내용"/>
    <tableColumn id="5" name="금액"/>
    <tableColumn id="6" name="결제수단"/>
    <tableColumn id="7" name="메모"/>
    <tableColumn id="8" name="확인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I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9" min="7" style="0" width="13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9.75" hidden="false" customHeight="true" outlineLevel="0" collapsed="false"/>
    <row r="4" customFormat="false" ht="21.75" hidden="false" customHeight="true" outlineLevel="0" collapsed="false">
      <c r="A4" s="3" t="s">
        <v>2</v>
      </c>
      <c r="B4" s="4"/>
      <c r="C4" s="4"/>
      <c r="E4" s="3" t="s">
        <v>3</v>
      </c>
      <c r="F4" s="4"/>
      <c r="G4" s="4"/>
      <c r="H4" s="4"/>
      <c r="I4" s="4"/>
    </row>
    <row r="5" customFormat="false" ht="15" hidden="false" customHeight="false" outlineLevel="0" collapsed="false">
      <c r="A5" s="5" t="s">
        <v>4</v>
      </c>
      <c r="B5" s="6" t="s">
        <v>5</v>
      </c>
      <c r="C5" s="5" t="s">
        <v>6</v>
      </c>
    </row>
    <row r="6" customFormat="false" ht="30" hidden="false" customHeight="true" outlineLevel="0" collapsed="false">
      <c r="A6" s="7" t="s">
        <v>7</v>
      </c>
      <c r="B6" s="8" t="n">
        <v>46296</v>
      </c>
      <c r="C6" s="9" t="s">
        <v>8</v>
      </c>
      <c r="E6" s="10"/>
      <c r="F6" s="11" t="s">
        <v>9</v>
      </c>
      <c r="G6" s="11"/>
      <c r="H6" s="11"/>
      <c r="I6" s="11"/>
    </row>
    <row r="7" customFormat="false" ht="30" hidden="false" customHeight="true" outlineLevel="0" collapsed="false">
      <c r="A7" s="7" t="s">
        <v>10</v>
      </c>
      <c r="B7" s="12" t="n">
        <f aca="false">'월별 결산'!B28</f>
        <v>3652000</v>
      </c>
      <c r="C7" s="9" t="s">
        <v>11</v>
      </c>
      <c r="E7" s="13"/>
      <c r="F7" s="11" t="s">
        <v>12</v>
      </c>
      <c r="G7" s="11"/>
      <c r="H7" s="11"/>
      <c r="I7" s="11"/>
    </row>
    <row r="8" customFormat="false" ht="30" hidden="false" customHeight="true" outlineLevel="0" collapsed="false">
      <c r="A8" s="7" t="s">
        <v>13</v>
      </c>
      <c r="B8" s="12" t="n">
        <f aca="false">'월별 결산'!B29</f>
        <v>2044800</v>
      </c>
      <c r="C8" s="9" t="s">
        <v>14</v>
      </c>
      <c r="E8" s="14" t="s">
        <v>15</v>
      </c>
      <c r="F8" s="11" t="s">
        <v>16</v>
      </c>
      <c r="G8" s="11"/>
      <c r="H8" s="11"/>
      <c r="I8" s="11"/>
    </row>
    <row r="9" customFormat="false" ht="30" hidden="false" customHeight="true" outlineLevel="0" collapsed="false">
      <c r="A9" s="7" t="s">
        <v>17</v>
      </c>
      <c r="B9" s="12" t="n">
        <f aca="false">'월별 결산'!B30</f>
        <v>1607200</v>
      </c>
      <c r="C9" s="9" t="s">
        <v>18</v>
      </c>
      <c r="E9" s="15" t="s">
        <v>19</v>
      </c>
      <c r="F9" s="11" t="s">
        <v>20</v>
      </c>
      <c r="G9" s="11"/>
      <c r="H9" s="11"/>
      <c r="I9" s="11"/>
    </row>
    <row r="10" customFormat="false" ht="30" hidden="false" customHeight="true" outlineLevel="0" collapsed="false">
      <c r="A10" s="7" t="s">
        <v>21</v>
      </c>
      <c r="B10" s="16" t="n">
        <f aca="false">'월별 결산'!B31</f>
        <v>0.440087623220153</v>
      </c>
      <c r="C10" s="9" t="s">
        <v>22</v>
      </c>
      <c r="E10" s="17" t="s">
        <v>23</v>
      </c>
      <c r="F10" s="18" t="str">
        <f aca="false">HYPERLINK("https://arumsoft.com/ko/resources/excel/household-ledger-ko","단계별 사용법: arumsoft.com")</f>
        <v>단계별 사용법: arumsoft.com</v>
      </c>
      <c r="G10" s="18"/>
      <c r="H10" s="18"/>
      <c r="I10" s="18"/>
    </row>
    <row r="11" customFormat="false" ht="30" hidden="false" customHeight="true" outlineLevel="0" collapsed="false">
      <c r="A11" s="7" t="s">
        <v>24</v>
      </c>
      <c r="B11" s="12" t="n">
        <f aca="false">'월별 결산'!I26</f>
        <v>860800</v>
      </c>
      <c r="C11" s="9" t="s">
        <v>25</v>
      </c>
      <c r="F11" s="19" t="str">
        <f aca="false">HYPERLINK("#점검!A1","확인 필요한 점검")</f>
        <v>확인 필요한 점검</v>
      </c>
      <c r="G11" s="20" t="n">
        <f aca="false">COUNTIF(점검!$B$5:$B$11,"확인 필요")</f>
        <v>0</v>
      </c>
      <c r="H11" s="21" t="str">
        <f aca="false">IF(G11=0,"모두 OK","점검 시트를 열어 보세요")</f>
        <v>모두 OK</v>
      </c>
      <c r="I11" s="21"/>
    </row>
    <row r="12" customFormat="false" ht="30" hidden="false" customHeight="true" outlineLevel="0" collapsed="false">
      <c r="A12" s="7" t="s">
        <v>26</v>
      </c>
      <c r="B12" s="16" t="n">
        <f aca="false">'월별 결산'!E25</f>
        <v>0.855564853556485</v>
      </c>
      <c r="C12" s="9" t="s">
        <v>27</v>
      </c>
      <c r="E12" s="22" t="s">
        <v>28</v>
      </c>
      <c r="F12" s="22"/>
      <c r="G12" s="22"/>
      <c r="H12" s="22"/>
      <c r="I12" s="22"/>
    </row>
    <row r="13" customFormat="false" ht="30" hidden="false" customHeight="true" outlineLevel="0" collapsed="false">
      <c r="A13" s="7" t="s">
        <v>29</v>
      </c>
      <c r="B13" s="12" t="n">
        <f aca="false">'연간 요약'!D17</f>
        <v>5259820</v>
      </c>
      <c r="C13" s="9" t="s">
        <v>30</v>
      </c>
      <c r="E13" s="23" t="s">
        <v>23</v>
      </c>
      <c r="F13" s="24" t="str">
        <f aca="false">HYPERLINK("https://arumsoft.com/ko/resources/excel/personal-budget-tracker","예산·고지서·부채 관리 템플릿 보기")</f>
        <v>예산·고지서·부채 관리 템플릿 보기</v>
      </c>
      <c r="G13" s="24"/>
      <c r="H13" s="24"/>
      <c r="I13" s="24"/>
    </row>
    <row r="15" customFormat="false" ht="21.75" hidden="false" customHeight="true" outlineLevel="0" collapsed="false">
      <c r="A15" s="3" t="s">
        <v>31</v>
      </c>
      <c r="B15" s="4"/>
      <c r="C15" s="4"/>
      <c r="E15" s="3" t="s">
        <v>32</v>
      </c>
      <c r="F15" s="4"/>
      <c r="G15" s="4"/>
      <c r="H15" s="4"/>
      <c r="I15" s="4"/>
    </row>
    <row r="16" customFormat="false" ht="15" hidden="false" customHeight="false" outlineLevel="0" collapsed="false">
      <c r="A16" s="25" t="s">
        <v>33</v>
      </c>
      <c r="B16" s="25" t="s">
        <v>34</v>
      </c>
      <c r="C16" s="25"/>
    </row>
    <row r="17" customFormat="false" ht="21" hidden="false" customHeight="true" outlineLevel="0" collapsed="false">
      <c r="A17" s="26" t="str">
        <f aca="false">HYPERLINK("#'가계부'!A1","가계부")</f>
        <v>가계부</v>
      </c>
      <c r="B17" s="27" t="s">
        <v>35</v>
      </c>
      <c r="C17" s="27"/>
    </row>
    <row r="18" customFormat="false" ht="21" hidden="false" customHeight="true" outlineLevel="0" collapsed="false">
      <c r="A18" s="26" t="str">
        <f aca="false">HYPERLINK("#'월별 결산'!A1","월별 결산")</f>
        <v>월별 결산</v>
      </c>
      <c r="B18" s="27" t="s">
        <v>36</v>
      </c>
      <c r="C18" s="27"/>
    </row>
    <row r="19" customFormat="false" ht="21" hidden="false" customHeight="true" outlineLevel="0" collapsed="false">
      <c r="A19" s="26" t="str">
        <f aca="false">HYPERLINK("#'연간 요약'!A1","연간 요약")</f>
        <v>연간 요약</v>
      </c>
      <c r="B19" s="28" t="s">
        <v>37</v>
      </c>
      <c r="C19" s="28"/>
    </row>
    <row r="20" customFormat="false" ht="21" hidden="false" customHeight="true" outlineLevel="0" collapsed="false">
      <c r="A20" s="26" t="str">
        <f aca="false">HYPERLINK("#'목록'!A1","목록")</f>
        <v>목록</v>
      </c>
      <c r="B20" s="27" t="s">
        <v>38</v>
      </c>
      <c r="C20" s="27"/>
    </row>
    <row r="21" customFormat="false" ht="21" hidden="false" customHeight="true" outlineLevel="0" collapsed="false">
      <c r="A21" s="26" t="str">
        <f aca="false">HYPERLINK("#'점검'!A1","점검")</f>
        <v>점검</v>
      </c>
      <c r="B21" s="27" t="s">
        <v>39</v>
      </c>
      <c r="C21" s="27"/>
    </row>
    <row r="23" customFormat="false" ht="21.75" hidden="false" customHeight="true" outlineLevel="0" collapsed="false">
      <c r="A23" s="3" t="s">
        <v>40</v>
      </c>
      <c r="B23" s="4"/>
      <c r="C23" s="4"/>
    </row>
    <row r="24" customFormat="false" ht="30" hidden="false" customHeight="true" outlineLevel="0" collapsed="false">
      <c r="A24" s="29" t="s">
        <v>41</v>
      </c>
      <c r="B24" s="29"/>
      <c r="C24" s="29"/>
    </row>
    <row r="25" customFormat="false" ht="30" hidden="false" customHeight="true" outlineLevel="0" collapsed="false">
      <c r="A25" s="29" t="s">
        <v>42</v>
      </c>
      <c r="B25" s="29"/>
      <c r="C25" s="29"/>
    </row>
    <row r="26" customFormat="false" ht="30" hidden="false" customHeight="true" outlineLevel="0" collapsed="false">
      <c r="A26" s="29" t="s">
        <v>43</v>
      </c>
      <c r="B26" s="29"/>
      <c r="C26" s="29"/>
    </row>
    <row r="27" customFormat="false" ht="30" hidden="false" customHeight="true" outlineLevel="0" collapsed="false">
      <c r="A27" s="29" t="s">
        <v>44</v>
      </c>
      <c r="B27" s="29"/>
      <c r="C27" s="29"/>
    </row>
    <row r="31" customFormat="false" ht="21.75" hidden="false" customHeight="true" outlineLevel="0" collapsed="false">
      <c r="E31" s="3" t="s">
        <v>45</v>
      </c>
      <c r="F31" s="4"/>
      <c r="G31" s="4"/>
      <c r="H31" s="4"/>
      <c r="I31" s="4"/>
    </row>
  </sheetData>
  <mergeCells count="20">
    <mergeCell ref="A1:I1"/>
    <mergeCell ref="A2:I2"/>
    <mergeCell ref="F6:I6"/>
    <mergeCell ref="F7:I7"/>
    <mergeCell ref="F8:I8"/>
    <mergeCell ref="F9:I9"/>
    <mergeCell ref="F10:I10"/>
    <mergeCell ref="H11:I11"/>
    <mergeCell ref="E12:I12"/>
    <mergeCell ref="F13:I13"/>
    <mergeCell ref="B16:C16"/>
    <mergeCell ref="B17:C17"/>
    <mergeCell ref="B18:C18"/>
    <mergeCell ref="B19:C19"/>
    <mergeCell ref="B20:C20"/>
    <mergeCell ref="B21:C21"/>
    <mergeCell ref="A24:C24"/>
    <mergeCell ref="A25:C25"/>
    <mergeCell ref="A26:C26"/>
    <mergeCell ref="A27:C27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H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2"/>
    <col collapsed="false" customWidth="true" hidden="false" outlineLevel="0" max="8" min="8" style="0" width="12"/>
  </cols>
  <sheetData>
    <row r="1" customFormat="false" ht="33.75" hidden="false" customHeight="true" outlineLevel="0" collapsed="false">
      <c r="A1" s="1" t="s">
        <v>46</v>
      </c>
      <c r="B1" s="1"/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A2" s="2" t="s">
        <v>47</v>
      </c>
      <c r="B2" s="2"/>
      <c r="C2" s="2"/>
      <c r="D2" s="2"/>
      <c r="E2" s="2"/>
      <c r="F2" s="2"/>
      <c r="G2" s="2"/>
      <c r="H2" s="2"/>
    </row>
    <row r="3" customFormat="false" ht="9.75" hidden="false" customHeight="true" outlineLevel="0" collapsed="false"/>
    <row r="4" customFormat="false" ht="30" hidden="false" customHeight="true" outlineLevel="0" collapsed="false">
      <c r="A4" s="30" t="s">
        <v>48</v>
      </c>
      <c r="B4" s="30" t="s">
        <v>49</v>
      </c>
      <c r="C4" s="30" t="s">
        <v>50</v>
      </c>
      <c r="D4" s="30" t="s">
        <v>51</v>
      </c>
      <c r="E4" s="31" t="s">
        <v>52</v>
      </c>
      <c r="F4" s="30" t="s">
        <v>53</v>
      </c>
      <c r="G4" s="30" t="s">
        <v>54</v>
      </c>
      <c r="H4" s="30" t="s">
        <v>55</v>
      </c>
    </row>
    <row r="5" customFormat="false" ht="15" hidden="false" customHeight="false" outlineLevel="0" collapsed="false">
      <c r="A5" s="32" t="n">
        <v>46235</v>
      </c>
      <c r="B5" s="33" t="s">
        <v>56</v>
      </c>
      <c r="C5" s="33" t="s">
        <v>57</v>
      </c>
      <c r="D5" s="33" t="s">
        <v>58</v>
      </c>
      <c r="E5" s="34" t="n">
        <v>600000</v>
      </c>
      <c r="F5" s="33" t="s">
        <v>59</v>
      </c>
      <c r="G5" s="33"/>
      <c r="H5" s="35" t="str">
        <f aca="false">IF(AND(A5="",E5=""),"",IF(OR(A5="",B5="",C5="",E5=""),"빈 칸 확인",IF(N(E5)&lt;=0,"금액 확인",IF(IF(B5="수입",COUNTIF(목록!$B$5:$B$14,C5),COUNTIF(목록!$C$5:$C$24,C5))=0,"분류 확인","OK"))))</f>
        <v>OK</v>
      </c>
    </row>
    <row r="6" customFormat="false" ht="15" hidden="false" customHeight="false" outlineLevel="0" collapsed="false">
      <c r="A6" s="32" t="n">
        <v>46235</v>
      </c>
      <c r="B6" s="33" t="s">
        <v>56</v>
      </c>
      <c r="C6" s="33" t="s">
        <v>60</v>
      </c>
      <c r="D6" s="33" t="s">
        <v>61</v>
      </c>
      <c r="E6" s="34" t="n">
        <v>50000</v>
      </c>
      <c r="F6" s="33" t="s">
        <v>62</v>
      </c>
      <c r="G6" s="33"/>
      <c r="H6" s="35" t="str">
        <f aca="false">IF(AND(A6="",E6=""),"",IF(OR(A6="",B6="",C6="",E6=""),"빈 칸 확인",IF(N(E6)&lt;=0,"금액 확인",IF(IF(B6="수입",COUNTIF(목록!$B$5:$B$14,C6),COUNTIF(목록!$C$5:$C$24,C6))=0,"분류 확인","OK"))))</f>
        <v>OK</v>
      </c>
    </row>
    <row r="7" customFormat="false" ht="15" hidden="false" customHeight="false" outlineLevel="0" collapsed="false">
      <c r="A7" s="32" t="n">
        <v>46235</v>
      </c>
      <c r="B7" s="33" t="s">
        <v>56</v>
      </c>
      <c r="C7" s="33" t="s">
        <v>63</v>
      </c>
      <c r="D7" s="33" t="s">
        <v>64</v>
      </c>
      <c r="E7" s="34" t="n">
        <v>115100</v>
      </c>
      <c r="F7" s="33" t="s">
        <v>65</v>
      </c>
      <c r="G7" s="33"/>
      <c r="H7" s="35" t="str">
        <f aca="false">IF(AND(A7="",E7=""),"",IF(OR(A7="",B7="",C7="",E7=""),"빈 칸 확인",IF(N(E7)&lt;=0,"금액 확인",IF(IF(B7="수입",COUNTIF(목록!$B$5:$B$14,C7),COUNTIF(목록!$C$5:$C$24,C7))=0,"분류 확인","OK"))))</f>
        <v>OK</v>
      </c>
    </row>
    <row r="8" customFormat="false" ht="15" hidden="false" customHeight="false" outlineLevel="0" collapsed="false">
      <c r="A8" s="32" t="n">
        <v>46236</v>
      </c>
      <c r="B8" s="33" t="s">
        <v>56</v>
      </c>
      <c r="C8" s="33" t="s">
        <v>66</v>
      </c>
      <c r="D8" s="33" t="s">
        <v>67</v>
      </c>
      <c r="E8" s="34" t="n">
        <v>5000</v>
      </c>
      <c r="F8" s="33" t="s">
        <v>68</v>
      </c>
      <c r="G8" s="33"/>
      <c r="H8" s="35" t="str">
        <f aca="false">IF(AND(A8="",E8=""),"",IF(OR(A8="",B8="",C8="",E8=""),"빈 칸 확인",IF(N(E8)&lt;=0,"금액 확인",IF(IF(B8="수입",COUNTIF(목록!$B$5:$B$14,C8),COUNTIF(목록!$C$5:$C$24,C8))=0,"분류 확인","OK"))))</f>
        <v>OK</v>
      </c>
    </row>
    <row r="9" customFormat="false" ht="15" hidden="false" customHeight="false" outlineLevel="0" collapsed="false">
      <c r="A9" s="32" t="n">
        <v>46236</v>
      </c>
      <c r="B9" s="33" t="s">
        <v>56</v>
      </c>
      <c r="C9" s="33" t="s">
        <v>63</v>
      </c>
      <c r="D9" s="33" t="s">
        <v>69</v>
      </c>
      <c r="E9" s="34" t="n">
        <v>4800</v>
      </c>
      <c r="F9" s="33" t="s">
        <v>62</v>
      </c>
      <c r="G9" s="33"/>
      <c r="H9" s="35" t="str">
        <f aca="false">IF(AND(A9="",E9=""),"",IF(OR(A9="",B9="",C9="",E9=""),"빈 칸 확인",IF(N(E9)&lt;=0,"금액 확인",IF(IF(B9="수입",COUNTIF(목록!$B$5:$B$14,C9),COUNTIF(목록!$C$5:$C$24,C9))=0,"분류 확인","OK"))))</f>
        <v>OK</v>
      </c>
    </row>
    <row r="10" customFormat="false" ht="15" hidden="false" customHeight="false" outlineLevel="0" collapsed="false">
      <c r="A10" s="32" t="n">
        <v>46237</v>
      </c>
      <c r="B10" s="33" t="s">
        <v>56</v>
      </c>
      <c r="C10" s="33" t="s">
        <v>66</v>
      </c>
      <c r="D10" s="33" t="s">
        <v>67</v>
      </c>
      <c r="E10" s="34" t="n">
        <v>5000</v>
      </c>
      <c r="F10" s="33" t="s">
        <v>68</v>
      </c>
      <c r="G10" s="33"/>
      <c r="H10" s="35" t="str">
        <f aca="false">IF(AND(A10="",E10=""),"",IF(OR(A10="",B10="",C10="",E10=""),"빈 칸 확인",IF(N(E10)&lt;=0,"금액 확인",IF(IF(B10="수입",COUNTIF(목록!$B$5:$B$14,C10),COUNTIF(목록!$C$5:$C$24,C10))=0,"분류 확인","OK"))))</f>
        <v>OK</v>
      </c>
    </row>
    <row r="11" customFormat="false" ht="15" hidden="false" customHeight="false" outlineLevel="0" collapsed="false">
      <c r="A11" s="32" t="n">
        <v>46238</v>
      </c>
      <c r="B11" s="33" t="s">
        <v>56</v>
      </c>
      <c r="C11" s="33" t="s">
        <v>66</v>
      </c>
      <c r="D11" s="33" t="s">
        <v>70</v>
      </c>
      <c r="E11" s="34" t="n">
        <v>13000</v>
      </c>
      <c r="F11" s="33" t="s">
        <v>62</v>
      </c>
      <c r="G11" s="33"/>
      <c r="H11" s="35" t="str">
        <f aca="false">IF(AND(A11="",E11=""),"",IF(OR(A11="",B11="",C11="",E11=""),"빈 칸 확인",IF(N(E11)&lt;=0,"금액 확인",IF(IF(B11="수입",COUNTIF(목록!$B$5:$B$14,C11),COUNTIF(목록!$C$5:$C$24,C11))=0,"분류 확인","OK"))))</f>
        <v>OK</v>
      </c>
    </row>
    <row r="12" customFormat="false" ht="15" hidden="false" customHeight="false" outlineLevel="0" collapsed="false">
      <c r="A12" s="32" t="n">
        <v>46239</v>
      </c>
      <c r="B12" s="33" t="s">
        <v>56</v>
      </c>
      <c r="C12" s="33" t="s">
        <v>66</v>
      </c>
      <c r="D12" s="33" t="s">
        <v>70</v>
      </c>
      <c r="E12" s="34" t="n">
        <v>9000</v>
      </c>
      <c r="F12" s="33" t="s">
        <v>62</v>
      </c>
      <c r="G12" s="33"/>
      <c r="H12" s="35" t="str">
        <f aca="false">IF(AND(A12="",E12=""),"",IF(OR(A12="",B12="",C12="",E12=""),"빈 칸 확인",IF(N(E12)&lt;=0,"금액 확인",IF(IF(B12="수입",COUNTIF(목록!$B$5:$B$14,C12),COUNTIF(목록!$C$5:$C$24,C12))=0,"분류 확인","OK"))))</f>
        <v>OK</v>
      </c>
    </row>
    <row r="13" customFormat="false" ht="15" hidden="false" customHeight="false" outlineLevel="0" collapsed="false">
      <c r="A13" s="32" t="n">
        <v>46239</v>
      </c>
      <c r="B13" s="33" t="s">
        <v>56</v>
      </c>
      <c r="C13" s="33" t="s">
        <v>66</v>
      </c>
      <c r="D13" s="33" t="s">
        <v>67</v>
      </c>
      <c r="E13" s="34" t="n">
        <v>6000</v>
      </c>
      <c r="F13" s="33" t="s">
        <v>68</v>
      </c>
      <c r="G13" s="33"/>
      <c r="H13" s="35" t="str">
        <f aca="false">IF(AND(A13="",E13=""),"",IF(OR(A13="",B13="",C13="",E13=""),"빈 칸 확인",IF(N(E13)&lt;=0,"금액 확인",IF(IF(B13="수입",COUNTIF(목록!$B$5:$B$14,C13),COUNTIF(목록!$C$5:$C$24,C13))=0,"분류 확인","OK"))))</f>
        <v>OK</v>
      </c>
    </row>
    <row r="14" customFormat="false" ht="15" hidden="false" customHeight="false" outlineLevel="0" collapsed="false">
      <c r="A14" s="32" t="n">
        <v>46240</v>
      </c>
      <c r="B14" s="33" t="s">
        <v>56</v>
      </c>
      <c r="C14" s="33" t="s">
        <v>66</v>
      </c>
      <c r="D14" s="33" t="s">
        <v>67</v>
      </c>
      <c r="E14" s="34" t="n">
        <v>4500</v>
      </c>
      <c r="F14" s="33" t="s">
        <v>68</v>
      </c>
      <c r="G14" s="33"/>
      <c r="H14" s="35" t="str">
        <f aca="false">IF(AND(A14="",E14=""),"",IF(OR(A14="",B14="",C14="",E14=""),"빈 칸 확인",IF(N(E14)&lt;=0,"금액 확인",IF(IF(B14="수입",COUNTIF(목록!$B$5:$B$14,C14),COUNTIF(목록!$C$5:$C$24,C14))=0,"분류 확인","OK"))))</f>
        <v>OK</v>
      </c>
    </row>
    <row r="15" customFormat="false" ht="15" hidden="false" customHeight="false" outlineLevel="0" collapsed="false">
      <c r="A15" s="32" t="n">
        <v>46242</v>
      </c>
      <c r="B15" s="33" t="s">
        <v>56</v>
      </c>
      <c r="C15" s="33" t="s">
        <v>63</v>
      </c>
      <c r="D15" s="33" t="s">
        <v>64</v>
      </c>
      <c r="E15" s="34" t="n">
        <v>78000</v>
      </c>
      <c r="F15" s="33" t="s">
        <v>65</v>
      </c>
      <c r="G15" s="33"/>
      <c r="H15" s="35" t="str">
        <f aca="false">IF(AND(A15="",E15=""),"",IF(OR(A15="",B15="",C15="",E15=""),"빈 칸 확인",IF(N(E15)&lt;=0,"금액 확인",IF(IF(B15="수입",COUNTIF(목록!$B$5:$B$14,C15),COUNTIF(목록!$C$5:$C$24,C15))=0,"분류 확인","OK"))))</f>
        <v>OK</v>
      </c>
    </row>
    <row r="16" customFormat="false" ht="15" hidden="false" customHeight="false" outlineLevel="0" collapsed="false">
      <c r="A16" s="32" t="n">
        <v>46242</v>
      </c>
      <c r="B16" s="33" t="s">
        <v>56</v>
      </c>
      <c r="C16" s="33" t="s">
        <v>71</v>
      </c>
      <c r="D16" s="33" t="s">
        <v>72</v>
      </c>
      <c r="E16" s="34" t="n">
        <v>25000</v>
      </c>
      <c r="F16" s="33" t="s">
        <v>62</v>
      </c>
      <c r="G16" s="33"/>
      <c r="H16" s="35" t="str">
        <f aca="false">IF(AND(A16="",E16=""),"",IF(OR(A16="",B16="",C16="",E16=""),"빈 칸 확인",IF(N(E16)&lt;=0,"금액 확인",IF(IF(B16="수입",COUNTIF(목록!$B$5:$B$14,C16),COUNTIF(목록!$C$5:$C$24,C16))=0,"분류 확인","OK"))))</f>
        <v>OK</v>
      </c>
    </row>
    <row r="17" customFormat="false" ht="15" hidden="false" customHeight="false" outlineLevel="0" collapsed="false">
      <c r="A17" s="32" t="n">
        <v>46243</v>
      </c>
      <c r="B17" s="33" t="s">
        <v>56</v>
      </c>
      <c r="C17" s="33" t="s">
        <v>73</v>
      </c>
      <c r="D17" s="33" t="s">
        <v>74</v>
      </c>
      <c r="E17" s="34" t="n">
        <v>15800</v>
      </c>
      <c r="F17" s="33" t="s">
        <v>65</v>
      </c>
      <c r="G17" s="33"/>
      <c r="H17" s="35" t="str">
        <f aca="false">IF(AND(A17="",E17=""),"",IF(OR(A17="",B17="",C17="",E17=""),"빈 칸 확인",IF(N(E17)&lt;=0,"금액 확인",IF(IF(B17="수입",COUNTIF(목록!$B$5:$B$14,C17),COUNTIF(목록!$C$5:$C$24,C17))=0,"분류 확인","OK"))))</f>
        <v>OK</v>
      </c>
    </row>
    <row r="18" customFormat="false" ht="15" hidden="false" customHeight="false" outlineLevel="0" collapsed="false">
      <c r="A18" s="32" t="n">
        <v>46244</v>
      </c>
      <c r="B18" s="33" t="s">
        <v>56</v>
      </c>
      <c r="C18" s="33" t="s">
        <v>75</v>
      </c>
      <c r="D18" s="33" t="s">
        <v>76</v>
      </c>
      <c r="E18" s="34" t="n">
        <v>52000</v>
      </c>
      <c r="F18" s="33" t="s">
        <v>59</v>
      </c>
      <c r="G18" s="33" t="s">
        <v>77</v>
      </c>
      <c r="H18" s="35" t="str">
        <f aca="false">IF(AND(A18="",E18=""),"",IF(OR(A18="",B18="",C18="",E18=""),"빈 칸 확인",IF(N(E18)&lt;=0,"금액 확인",IF(IF(B18="수입",COUNTIF(목록!$B$5:$B$14,C18),COUNTIF(목록!$C$5:$C$24,C18))=0,"분류 확인","OK"))))</f>
        <v>OK</v>
      </c>
    </row>
    <row r="19" customFormat="false" ht="15" hidden="false" customHeight="false" outlineLevel="0" collapsed="false">
      <c r="A19" s="32" t="n">
        <v>46245</v>
      </c>
      <c r="B19" s="33" t="s">
        <v>56</v>
      </c>
      <c r="C19" s="33" t="s">
        <v>66</v>
      </c>
      <c r="D19" s="33" t="s">
        <v>70</v>
      </c>
      <c r="E19" s="34" t="n">
        <v>9500</v>
      </c>
      <c r="F19" s="33" t="s">
        <v>62</v>
      </c>
      <c r="G19" s="33"/>
      <c r="H19" s="35" t="str">
        <f aca="false">IF(AND(A19="",E19=""),"",IF(OR(A19="",B19="",C19="",E19=""),"빈 칸 확인",IF(N(E19)&lt;=0,"금액 확인",IF(IF(B19="수입",COUNTIF(목록!$B$5:$B$14,C19),COUNTIF(목록!$C$5:$C$24,C19))=0,"분류 확인","OK"))))</f>
        <v>OK</v>
      </c>
    </row>
    <row r="20" customFormat="false" ht="15" hidden="false" customHeight="false" outlineLevel="0" collapsed="false">
      <c r="A20" s="32" t="n">
        <v>46246</v>
      </c>
      <c r="B20" s="33" t="s">
        <v>56</v>
      </c>
      <c r="C20" s="33" t="s">
        <v>66</v>
      </c>
      <c r="D20" s="33" t="s">
        <v>70</v>
      </c>
      <c r="E20" s="34" t="n">
        <v>11000</v>
      </c>
      <c r="F20" s="33" t="s">
        <v>62</v>
      </c>
      <c r="G20" s="33"/>
      <c r="H20" s="35" t="str">
        <f aca="false">IF(AND(A20="",E20=""),"",IF(OR(A20="",B20="",C20="",E20=""),"빈 칸 확인",IF(N(E20)&lt;=0,"금액 확인",IF(IF(B20="수입",COUNTIF(목록!$B$5:$B$14,C20),COUNTIF(목록!$C$5:$C$24,C20))=0,"분류 확인","OK"))))</f>
        <v>OK</v>
      </c>
    </row>
    <row r="21" customFormat="false" ht="15" hidden="false" customHeight="false" outlineLevel="0" collapsed="false">
      <c r="A21" s="32" t="n">
        <v>46247</v>
      </c>
      <c r="B21" s="33" t="s">
        <v>56</v>
      </c>
      <c r="C21" s="33" t="s">
        <v>66</v>
      </c>
      <c r="D21" s="33" t="s">
        <v>70</v>
      </c>
      <c r="E21" s="34" t="n">
        <v>10000</v>
      </c>
      <c r="F21" s="33" t="s">
        <v>62</v>
      </c>
      <c r="G21" s="33"/>
      <c r="H21" s="35" t="str">
        <f aca="false">IF(AND(A21="",E21=""),"",IF(OR(A21="",B21="",C21="",E21=""),"빈 칸 확인",IF(N(E21)&lt;=0,"금액 확인",IF(IF(B21="수입",COUNTIF(목록!$B$5:$B$14,C21),COUNTIF(목록!$C$5:$C$24,C21))=0,"분류 확인","OK"))))</f>
        <v>OK</v>
      </c>
    </row>
    <row r="22" customFormat="false" ht="15" hidden="false" customHeight="false" outlineLevel="0" collapsed="false">
      <c r="A22" s="32" t="n">
        <v>46247</v>
      </c>
      <c r="B22" s="33" t="s">
        <v>56</v>
      </c>
      <c r="C22" s="33" t="s">
        <v>66</v>
      </c>
      <c r="D22" s="33" t="s">
        <v>67</v>
      </c>
      <c r="E22" s="34" t="n">
        <v>6000</v>
      </c>
      <c r="F22" s="33" t="s">
        <v>68</v>
      </c>
      <c r="G22" s="33"/>
      <c r="H22" s="35" t="str">
        <f aca="false">IF(AND(A22="",E22=""),"",IF(OR(A22="",B22="",C22="",E22=""),"빈 칸 확인",IF(N(E22)&lt;=0,"금액 확인",IF(IF(B22="수입",COUNTIF(목록!$B$5:$B$14,C22),COUNTIF(목록!$C$5:$C$24,C22))=0,"분류 확인","OK"))))</f>
        <v>OK</v>
      </c>
    </row>
    <row r="23" customFormat="false" ht="15" hidden="false" customHeight="false" outlineLevel="0" collapsed="false">
      <c r="A23" s="32" t="n">
        <v>46248</v>
      </c>
      <c r="B23" s="33" t="s">
        <v>56</v>
      </c>
      <c r="C23" s="33" t="s">
        <v>66</v>
      </c>
      <c r="D23" s="33" t="s">
        <v>67</v>
      </c>
      <c r="E23" s="34" t="n">
        <v>6000</v>
      </c>
      <c r="F23" s="33" t="s">
        <v>68</v>
      </c>
      <c r="G23" s="33"/>
      <c r="H23" s="35" t="str">
        <f aca="false">IF(AND(A23="",E23=""),"",IF(OR(A23="",B23="",C23="",E23=""),"빈 칸 확인",IF(N(E23)&lt;=0,"금액 확인",IF(IF(B23="수입",COUNTIF(목록!$B$5:$B$14,C23),COUNTIF(목록!$C$5:$C$24,C23))=0,"분류 확인","OK"))))</f>
        <v>OK</v>
      </c>
    </row>
    <row r="24" customFormat="false" ht="15" hidden="false" customHeight="false" outlineLevel="0" collapsed="false">
      <c r="A24" s="32" t="n">
        <v>46249</v>
      </c>
      <c r="B24" s="33" t="s">
        <v>56</v>
      </c>
      <c r="C24" s="33" t="s">
        <v>60</v>
      </c>
      <c r="D24" s="33" t="s">
        <v>61</v>
      </c>
      <c r="E24" s="34" t="n">
        <v>50000</v>
      </c>
      <c r="F24" s="33" t="s">
        <v>62</v>
      </c>
      <c r="G24" s="33"/>
      <c r="H24" s="35" t="str">
        <f aca="false">IF(AND(A24="",E24=""),"",IF(OR(A24="",B24="",C24="",E24=""),"빈 칸 확인",IF(N(E24)&lt;=0,"금액 확인",IF(IF(B24="수입",COUNTIF(목록!$B$5:$B$14,C24),COUNTIF(목록!$C$5:$C$24,C24))=0,"분류 확인","OK"))))</f>
        <v>OK</v>
      </c>
    </row>
    <row r="25" customFormat="false" ht="15" hidden="false" customHeight="false" outlineLevel="0" collapsed="false">
      <c r="A25" s="32" t="n">
        <v>46249</v>
      </c>
      <c r="B25" s="33" t="s">
        <v>56</v>
      </c>
      <c r="C25" s="33" t="s">
        <v>78</v>
      </c>
      <c r="D25" s="33" t="s">
        <v>79</v>
      </c>
      <c r="E25" s="34" t="n">
        <v>65000</v>
      </c>
      <c r="F25" s="33" t="s">
        <v>65</v>
      </c>
      <c r="G25" s="33" t="s">
        <v>77</v>
      </c>
      <c r="H25" s="35" t="str">
        <f aca="false">IF(AND(A25="",E25=""),"",IF(OR(A25="",B25="",C25="",E25=""),"빈 칸 확인",IF(N(E25)&lt;=0,"금액 확인",IF(IF(B25="수입",COUNTIF(목록!$B$5:$B$14,C25),COUNTIF(목록!$C$5:$C$24,C25))=0,"분류 확인","OK"))))</f>
        <v>OK</v>
      </c>
    </row>
    <row r="26" customFormat="false" ht="15" hidden="false" customHeight="false" outlineLevel="0" collapsed="false">
      <c r="A26" s="32" t="n">
        <v>46249</v>
      </c>
      <c r="B26" s="33" t="s">
        <v>56</v>
      </c>
      <c r="C26" s="33" t="s">
        <v>63</v>
      </c>
      <c r="D26" s="33" t="s">
        <v>64</v>
      </c>
      <c r="E26" s="34" t="n">
        <v>89200</v>
      </c>
      <c r="F26" s="33" t="s">
        <v>65</v>
      </c>
      <c r="G26" s="33"/>
      <c r="H26" s="35" t="str">
        <f aca="false">IF(AND(A26="",E26=""),"",IF(OR(A26="",B26="",C26="",E26=""),"빈 칸 확인",IF(N(E26)&lt;=0,"금액 확인",IF(IF(B26="수입",COUNTIF(목록!$B$5:$B$14,C26),COUNTIF(목록!$C$5:$C$24,C26))=0,"분류 확인","OK"))))</f>
        <v>OK</v>
      </c>
    </row>
    <row r="27" customFormat="false" ht="15" hidden="false" customHeight="false" outlineLevel="0" collapsed="false">
      <c r="A27" s="32" t="n">
        <v>46250</v>
      </c>
      <c r="B27" s="33" t="s">
        <v>56</v>
      </c>
      <c r="C27" s="33" t="s">
        <v>63</v>
      </c>
      <c r="D27" s="33" t="s">
        <v>69</v>
      </c>
      <c r="E27" s="34" t="n">
        <v>6800</v>
      </c>
      <c r="F27" s="33" t="s">
        <v>62</v>
      </c>
      <c r="G27" s="33"/>
      <c r="H27" s="35" t="str">
        <f aca="false">IF(AND(A27="",E27=""),"",IF(OR(A27="",B27="",C27="",E27=""),"빈 칸 확인",IF(N(E27)&lt;=0,"금액 확인",IF(IF(B27="수입",COUNTIF(목록!$B$5:$B$14,C27),COUNTIF(목록!$C$5:$C$24,C27))=0,"분류 확인","OK"))))</f>
        <v>OK</v>
      </c>
    </row>
    <row r="28" customFormat="false" ht="15" hidden="false" customHeight="false" outlineLevel="0" collapsed="false">
      <c r="A28" s="32" t="n">
        <v>46250</v>
      </c>
      <c r="B28" s="33" t="s">
        <v>56</v>
      </c>
      <c r="C28" s="33" t="s">
        <v>80</v>
      </c>
      <c r="D28" s="33" t="s">
        <v>81</v>
      </c>
      <c r="E28" s="34" t="n">
        <v>15000</v>
      </c>
      <c r="F28" s="33" t="s">
        <v>68</v>
      </c>
      <c r="G28" s="33"/>
      <c r="H28" s="35" t="str">
        <f aca="false">IF(AND(A28="",E28=""),"",IF(OR(A28="",B28="",C28="",E28=""),"빈 칸 확인",IF(N(E28)&lt;=0,"금액 확인",IF(IF(B28="수입",COUNTIF(목록!$B$5:$B$14,C28),COUNTIF(목록!$C$5:$C$24,C28))=0,"분류 확인","OK"))))</f>
        <v>OK</v>
      </c>
    </row>
    <row r="29" customFormat="false" ht="15" hidden="false" customHeight="false" outlineLevel="0" collapsed="false">
      <c r="A29" s="32" t="n">
        <v>46251</v>
      </c>
      <c r="B29" s="33" t="s">
        <v>56</v>
      </c>
      <c r="C29" s="33" t="s">
        <v>80</v>
      </c>
      <c r="D29" s="36" t="s">
        <v>82</v>
      </c>
      <c r="E29" s="34" t="n">
        <v>13500</v>
      </c>
      <c r="F29" s="33" t="s">
        <v>65</v>
      </c>
      <c r="G29" s="33"/>
      <c r="H29" s="35" t="str">
        <f aca="false">IF(AND(A29="",E29=""),"",IF(OR(A29="",B29="",C29="",E29=""),"빈 칸 확인",IF(N(E29)&lt;=0,"금액 확인",IF(IF(B29="수입",COUNTIF(목록!$B$5:$B$14,C29),COUNTIF(목록!$C$5:$C$24,C29))=0,"분류 확인","OK"))))</f>
        <v>OK</v>
      </c>
    </row>
    <row r="30" customFormat="false" ht="15" hidden="false" customHeight="false" outlineLevel="0" collapsed="false">
      <c r="A30" s="32" t="n">
        <v>46251</v>
      </c>
      <c r="B30" s="33" t="s">
        <v>56</v>
      </c>
      <c r="C30" s="33" t="s">
        <v>66</v>
      </c>
      <c r="D30" s="33" t="s">
        <v>70</v>
      </c>
      <c r="E30" s="34" t="n">
        <v>10000</v>
      </c>
      <c r="F30" s="33" t="s">
        <v>62</v>
      </c>
      <c r="G30" s="33"/>
      <c r="H30" s="35" t="str">
        <f aca="false">IF(AND(A30="",E30=""),"",IF(OR(A30="",B30="",C30="",E30=""),"빈 칸 확인",IF(N(E30)&lt;=0,"금액 확인",IF(IF(B30="수입",COUNTIF(목록!$B$5:$B$14,C30),COUNTIF(목록!$C$5:$C$24,C30))=0,"분류 확인","OK"))))</f>
        <v>OK</v>
      </c>
    </row>
    <row r="31" customFormat="false" ht="15" hidden="false" customHeight="false" outlineLevel="0" collapsed="false">
      <c r="A31" s="32" t="n">
        <v>46251</v>
      </c>
      <c r="B31" s="33" t="s">
        <v>56</v>
      </c>
      <c r="C31" s="33" t="s">
        <v>66</v>
      </c>
      <c r="D31" s="33" t="s">
        <v>67</v>
      </c>
      <c r="E31" s="34" t="n">
        <v>5500</v>
      </c>
      <c r="F31" s="33" t="s">
        <v>68</v>
      </c>
      <c r="G31" s="33"/>
      <c r="H31" s="35" t="str">
        <f aca="false">IF(AND(A31="",E31=""),"",IF(OR(A31="",B31="",C31="",E31=""),"빈 칸 확인",IF(N(E31)&lt;=0,"금액 확인",IF(IF(B31="수입",COUNTIF(목록!$B$5:$B$14,C31),COUNTIF(목록!$C$5:$C$24,C31))=0,"분류 확인","OK"))))</f>
        <v>OK</v>
      </c>
    </row>
    <row r="32" customFormat="false" ht="15" hidden="false" customHeight="false" outlineLevel="0" collapsed="false">
      <c r="A32" s="32" t="n">
        <v>46251</v>
      </c>
      <c r="B32" s="33" t="s">
        <v>56</v>
      </c>
      <c r="C32" s="33" t="s">
        <v>63</v>
      </c>
      <c r="D32" s="33" t="s">
        <v>69</v>
      </c>
      <c r="E32" s="34" t="n">
        <v>4400</v>
      </c>
      <c r="F32" s="33" t="s">
        <v>62</v>
      </c>
      <c r="G32" s="33"/>
      <c r="H32" s="35" t="str">
        <f aca="false">IF(AND(A32="",E32=""),"",IF(OR(A32="",B32="",C32="",E32=""),"빈 칸 확인",IF(N(E32)&lt;=0,"금액 확인",IF(IF(B32="수입",COUNTIF(목록!$B$5:$B$14,C32),COUNTIF(목록!$C$5:$C$24,C32))=0,"분류 확인","OK"))))</f>
        <v>OK</v>
      </c>
    </row>
    <row r="33" customFormat="false" ht="15" hidden="false" customHeight="false" outlineLevel="0" collapsed="false">
      <c r="A33" s="32" t="n">
        <v>46252</v>
      </c>
      <c r="B33" s="33" t="s">
        <v>56</v>
      </c>
      <c r="C33" s="33" t="s">
        <v>66</v>
      </c>
      <c r="D33" s="33" t="s">
        <v>70</v>
      </c>
      <c r="E33" s="34" t="n">
        <v>13000</v>
      </c>
      <c r="F33" s="33" t="s">
        <v>62</v>
      </c>
      <c r="G33" s="33"/>
      <c r="H33" s="35" t="str">
        <f aca="false">IF(AND(A33="",E33=""),"",IF(OR(A33="",B33="",C33="",E33=""),"빈 칸 확인",IF(N(E33)&lt;=0,"금액 확인",IF(IF(B33="수입",COUNTIF(목록!$B$5:$B$14,C33),COUNTIF(목록!$C$5:$C$24,C33))=0,"분류 확인","OK"))))</f>
        <v>OK</v>
      </c>
    </row>
    <row r="34" customFormat="false" ht="15" hidden="false" customHeight="false" outlineLevel="0" collapsed="false">
      <c r="A34" s="32" t="n">
        <v>46255</v>
      </c>
      <c r="B34" s="33" t="s">
        <v>56</v>
      </c>
      <c r="C34" s="33" t="s">
        <v>66</v>
      </c>
      <c r="D34" s="33" t="s">
        <v>67</v>
      </c>
      <c r="E34" s="34" t="n">
        <v>5000</v>
      </c>
      <c r="F34" s="33" t="s">
        <v>68</v>
      </c>
      <c r="G34" s="33"/>
      <c r="H34" s="35" t="str">
        <f aca="false">IF(AND(A34="",E34=""),"",IF(OR(A34="",B34="",C34="",E34=""),"빈 칸 확인",IF(N(E34)&lt;=0,"금액 확인",IF(IF(B34="수입",COUNTIF(목록!$B$5:$B$14,C34),COUNTIF(목록!$C$5:$C$24,C34))=0,"분류 확인","OK"))))</f>
        <v>OK</v>
      </c>
    </row>
    <row r="35" customFormat="false" ht="15" hidden="false" customHeight="false" outlineLevel="0" collapsed="false">
      <c r="A35" s="32" t="n">
        <v>46255</v>
      </c>
      <c r="B35" s="33" t="s">
        <v>56</v>
      </c>
      <c r="C35" s="33" t="s">
        <v>66</v>
      </c>
      <c r="D35" s="33" t="s">
        <v>83</v>
      </c>
      <c r="E35" s="34" t="n">
        <v>30500</v>
      </c>
      <c r="F35" s="33" t="s">
        <v>68</v>
      </c>
      <c r="G35" s="33"/>
      <c r="H35" s="35" t="str">
        <f aca="false">IF(AND(A35="",E35=""),"",IF(OR(A35="",B35="",C35="",E35=""),"빈 칸 확인",IF(N(E35)&lt;=0,"금액 확인",IF(IF(B35="수입",COUNTIF(목록!$B$5:$B$14,C35),COUNTIF(목록!$C$5:$C$24,C35))=0,"분류 확인","OK"))))</f>
        <v>OK</v>
      </c>
    </row>
    <row r="36" customFormat="false" ht="15" hidden="false" customHeight="false" outlineLevel="0" collapsed="false">
      <c r="A36" s="32" t="n">
        <v>46256</v>
      </c>
      <c r="B36" s="33" t="s">
        <v>56</v>
      </c>
      <c r="C36" s="33" t="s">
        <v>63</v>
      </c>
      <c r="D36" s="33" t="s">
        <v>64</v>
      </c>
      <c r="E36" s="34" t="n">
        <v>98800</v>
      </c>
      <c r="F36" s="33" t="s">
        <v>65</v>
      </c>
      <c r="G36" s="33"/>
      <c r="H36" s="35" t="str">
        <f aca="false">IF(AND(A36="",E36=""),"",IF(OR(A36="",B36="",C36="",E36=""),"빈 칸 확인",IF(N(E36)&lt;=0,"금액 확인",IF(IF(B36="수입",COUNTIF(목록!$B$5:$B$14,C36),COUNTIF(목록!$C$5:$C$24,C36))=0,"분류 확인","OK"))))</f>
        <v>OK</v>
      </c>
    </row>
    <row r="37" customFormat="false" ht="15" hidden="false" customHeight="false" outlineLevel="0" collapsed="false">
      <c r="A37" s="32" t="n">
        <v>46256</v>
      </c>
      <c r="B37" s="33" t="s">
        <v>56</v>
      </c>
      <c r="C37" s="33" t="s">
        <v>80</v>
      </c>
      <c r="D37" s="33" t="s">
        <v>84</v>
      </c>
      <c r="E37" s="34" t="n">
        <v>42000</v>
      </c>
      <c r="F37" s="33" t="s">
        <v>65</v>
      </c>
      <c r="G37" s="33"/>
      <c r="H37" s="35" t="str">
        <f aca="false">IF(AND(A37="",E37=""),"",IF(OR(A37="",B37="",C37="",E37=""),"빈 칸 확인",IF(N(E37)&lt;=0,"금액 확인",IF(IF(B37="수입",COUNTIF(목록!$B$5:$B$14,C37),COUNTIF(목록!$C$5:$C$24,C37))=0,"분류 확인","OK"))))</f>
        <v>OK</v>
      </c>
    </row>
    <row r="38" customFormat="false" ht="15" hidden="false" customHeight="false" outlineLevel="0" collapsed="false">
      <c r="A38" s="32" t="n">
        <v>46257</v>
      </c>
      <c r="B38" s="33" t="s">
        <v>56</v>
      </c>
      <c r="C38" s="33" t="s">
        <v>63</v>
      </c>
      <c r="D38" s="33" t="s">
        <v>69</v>
      </c>
      <c r="E38" s="34" t="n">
        <v>3700</v>
      </c>
      <c r="F38" s="33" t="s">
        <v>62</v>
      </c>
      <c r="G38" s="33"/>
      <c r="H38" s="35" t="str">
        <f aca="false">IF(AND(A38="",E38=""),"",IF(OR(A38="",B38="",C38="",E38=""),"빈 칸 확인",IF(N(E38)&lt;=0,"금액 확인",IF(IF(B38="수입",COUNTIF(목록!$B$5:$B$14,C38),COUNTIF(목록!$C$5:$C$24,C38))=0,"분류 확인","OK"))))</f>
        <v>OK</v>
      </c>
    </row>
    <row r="39" customFormat="false" ht="15" hidden="false" customHeight="false" outlineLevel="0" collapsed="false">
      <c r="A39" s="32" t="n">
        <v>46259</v>
      </c>
      <c r="B39" s="33" t="s">
        <v>56</v>
      </c>
      <c r="C39" s="33" t="s">
        <v>57</v>
      </c>
      <c r="D39" s="33" t="s">
        <v>85</v>
      </c>
      <c r="E39" s="34" t="n">
        <v>183000</v>
      </c>
      <c r="F39" s="33" t="s">
        <v>59</v>
      </c>
      <c r="G39" s="33"/>
      <c r="H39" s="35" t="str">
        <f aca="false">IF(AND(A39="",E39=""),"",IF(OR(A39="",B39="",C39="",E39=""),"빈 칸 확인",IF(N(E39)&lt;=0,"금액 확인",IF(IF(B39="수입",COUNTIF(목록!$B$5:$B$14,C39),COUNTIF(목록!$C$5:$C$24,C39))=0,"분류 확인","OK"))))</f>
        <v>OK</v>
      </c>
    </row>
    <row r="40" customFormat="false" ht="15" hidden="false" customHeight="false" outlineLevel="0" collapsed="false">
      <c r="A40" s="32" t="n">
        <v>46259</v>
      </c>
      <c r="B40" s="33" t="s">
        <v>86</v>
      </c>
      <c r="C40" s="33" t="s">
        <v>87</v>
      </c>
      <c r="D40" s="33" t="s">
        <v>88</v>
      </c>
      <c r="E40" s="34" t="n">
        <v>3620000</v>
      </c>
      <c r="F40" s="33" t="s">
        <v>59</v>
      </c>
      <c r="G40" s="33" t="s">
        <v>89</v>
      </c>
      <c r="H40" s="35" t="str">
        <f aca="false">IF(AND(A40="",E40=""),"",IF(OR(A40="",B40="",C40="",E40=""),"빈 칸 확인",IF(N(E40)&lt;=0,"금액 확인",IF(IF(B40="수입",COUNTIF(목록!$B$5:$B$14,C40),COUNTIF(목록!$C$5:$C$24,C40))=0,"분류 확인","OK"))))</f>
        <v>OK</v>
      </c>
    </row>
    <row r="41" customFormat="false" ht="15" hidden="false" customHeight="false" outlineLevel="0" collapsed="false">
      <c r="A41" s="32" t="n">
        <v>46260</v>
      </c>
      <c r="B41" s="33" t="s">
        <v>56</v>
      </c>
      <c r="C41" s="33" t="s">
        <v>66</v>
      </c>
      <c r="D41" s="33" t="s">
        <v>70</v>
      </c>
      <c r="E41" s="34" t="n">
        <v>13000</v>
      </c>
      <c r="F41" s="33" t="s">
        <v>62</v>
      </c>
      <c r="G41" s="33"/>
      <c r="H41" s="35" t="str">
        <f aca="false">IF(AND(A41="",E41=""),"",IF(OR(A41="",B41="",C41="",E41=""),"빈 칸 확인",IF(N(E41)&lt;=0,"금액 확인",IF(IF(B41="수입",COUNTIF(목록!$B$5:$B$14,C41),COUNTIF(목록!$C$5:$C$24,C41))=0,"분류 확인","OK"))))</f>
        <v>OK</v>
      </c>
    </row>
    <row r="42" customFormat="false" ht="15" hidden="false" customHeight="false" outlineLevel="0" collapsed="false">
      <c r="A42" s="32" t="n">
        <v>46260</v>
      </c>
      <c r="B42" s="33" t="s">
        <v>56</v>
      </c>
      <c r="C42" s="33" t="s">
        <v>90</v>
      </c>
      <c r="D42" s="33" t="s">
        <v>91</v>
      </c>
      <c r="E42" s="34" t="n">
        <v>18500</v>
      </c>
      <c r="F42" s="33" t="s">
        <v>62</v>
      </c>
      <c r="G42" s="33"/>
      <c r="H42" s="35" t="str">
        <f aca="false">IF(AND(A42="",E42=""),"",IF(OR(A42="",B42="",C42="",E42=""),"빈 칸 확인",IF(N(E42)&lt;=0,"금액 확인",IF(IF(B42="수입",COUNTIF(목록!$B$5:$B$14,C42),COUNTIF(목록!$C$5:$C$24,C42))=0,"분류 확인","OK"))))</f>
        <v>OK</v>
      </c>
    </row>
    <row r="43" customFormat="false" ht="15" hidden="false" customHeight="false" outlineLevel="0" collapsed="false">
      <c r="A43" s="32" t="n">
        <v>46261</v>
      </c>
      <c r="B43" s="33" t="s">
        <v>56</v>
      </c>
      <c r="C43" s="33" t="s">
        <v>66</v>
      </c>
      <c r="D43" s="33" t="s">
        <v>70</v>
      </c>
      <c r="E43" s="34" t="n">
        <v>11000</v>
      </c>
      <c r="F43" s="33" t="s">
        <v>62</v>
      </c>
      <c r="G43" s="33"/>
      <c r="H43" s="35" t="str">
        <f aca="false">IF(AND(A43="",E43=""),"",IF(OR(A43="",B43="",C43="",E43=""),"빈 칸 확인",IF(N(E43)&lt;=0,"금액 확인",IF(IF(B43="수입",COUNTIF(목록!$B$5:$B$14,C43),COUNTIF(목록!$C$5:$C$24,C43))=0,"분류 확인","OK"))))</f>
        <v>OK</v>
      </c>
    </row>
    <row r="44" customFormat="false" ht="15" hidden="false" customHeight="false" outlineLevel="0" collapsed="false">
      <c r="A44" s="32" t="n">
        <v>46262</v>
      </c>
      <c r="B44" s="33" t="s">
        <v>56</v>
      </c>
      <c r="C44" s="33" t="s">
        <v>66</v>
      </c>
      <c r="D44" s="33" t="s">
        <v>67</v>
      </c>
      <c r="E44" s="34" t="n">
        <v>4500</v>
      </c>
      <c r="F44" s="33" t="s">
        <v>68</v>
      </c>
      <c r="G44" s="33"/>
      <c r="H44" s="35" t="str">
        <f aca="false">IF(AND(A44="",E44=""),"",IF(OR(A44="",B44="",C44="",E44=""),"빈 칸 확인",IF(N(E44)&lt;=0,"금액 확인",IF(IF(B44="수입",COUNTIF(목록!$B$5:$B$14,C44),COUNTIF(목록!$C$5:$C$24,C44))=0,"분류 확인","OK"))))</f>
        <v>OK</v>
      </c>
    </row>
    <row r="45" customFormat="false" ht="15" hidden="false" customHeight="false" outlineLevel="0" collapsed="false">
      <c r="A45" s="32" t="n">
        <v>46263</v>
      </c>
      <c r="B45" s="33" t="s">
        <v>56</v>
      </c>
      <c r="C45" s="33" t="s">
        <v>63</v>
      </c>
      <c r="D45" s="33" t="s">
        <v>64</v>
      </c>
      <c r="E45" s="34" t="n">
        <v>110600</v>
      </c>
      <c r="F45" s="33" t="s">
        <v>65</v>
      </c>
      <c r="G45" s="33"/>
      <c r="H45" s="35" t="str">
        <f aca="false">IF(AND(A45="",E45=""),"",IF(OR(A45="",B45="",C45="",E45=""),"빈 칸 확인",IF(N(E45)&lt;=0,"금액 확인",IF(IF(B45="수입",COUNTIF(목록!$B$5:$B$14,C45),COUNTIF(목록!$C$5:$C$24,C45))=0,"분류 확인","OK"))))</f>
        <v>OK</v>
      </c>
    </row>
    <row r="46" customFormat="false" ht="15" hidden="false" customHeight="false" outlineLevel="0" collapsed="false">
      <c r="A46" s="32" t="n">
        <v>46265</v>
      </c>
      <c r="B46" s="33" t="s">
        <v>56</v>
      </c>
      <c r="C46" s="33" t="s">
        <v>66</v>
      </c>
      <c r="D46" s="33" t="s">
        <v>70</v>
      </c>
      <c r="E46" s="34" t="n">
        <v>9500</v>
      </c>
      <c r="F46" s="33" t="s">
        <v>62</v>
      </c>
      <c r="G46" s="33"/>
      <c r="H46" s="35" t="str">
        <f aca="false">IF(AND(A46="",E46=""),"",IF(OR(A46="",B46="",C46="",E46=""),"빈 칸 확인",IF(N(E46)&lt;=0,"금액 확인",IF(IF(B46="수입",COUNTIF(목록!$B$5:$B$14,C46),COUNTIF(목록!$C$5:$C$24,C46))=0,"분류 확인","OK"))))</f>
        <v>OK</v>
      </c>
    </row>
    <row r="47" customFormat="false" ht="15" hidden="false" customHeight="false" outlineLevel="0" collapsed="false">
      <c r="A47" s="32" t="n">
        <v>46265</v>
      </c>
      <c r="B47" s="33" t="s">
        <v>56</v>
      </c>
      <c r="C47" s="33" t="s">
        <v>66</v>
      </c>
      <c r="D47" s="33" t="s">
        <v>67</v>
      </c>
      <c r="E47" s="34" t="n">
        <v>5500</v>
      </c>
      <c r="F47" s="33" t="s">
        <v>68</v>
      </c>
      <c r="G47" s="33"/>
      <c r="H47" s="35" t="str">
        <f aca="false">IF(AND(A47="",E47=""),"",IF(OR(A47="",B47="",C47="",E47=""),"빈 칸 확인",IF(N(E47)&lt;=0,"금액 확인",IF(IF(B47="수입",COUNTIF(목록!$B$5:$B$14,C47),COUNTIF(목록!$C$5:$C$24,C47))=0,"분류 확인","OK"))))</f>
        <v>OK</v>
      </c>
    </row>
    <row r="48" customFormat="false" ht="15" hidden="false" customHeight="false" outlineLevel="0" collapsed="false">
      <c r="A48" s="32" t="n">
        <v>46265</v>
      </c>
      <c r="B48" s="33" t="s">
        <v>86</v>
      </c>
      <c r="C48" s="33" t="s">
        <v>92</v>
      </c>
      <c r="D48" s="33" t="s">
        <v>93</v>
      </c>
      <c r="E48" s="34" t="n">
        <v>3820</v>
      </c>
      <c r="F48" s="33" t="s">
        <v>59</v>
      </c>
      <c r="G48" s="33"/>
      <c r="H48" s="35" t="str">
        <f aca="false">IF(AND(A48="",E48=""),"",IF(OR(A48="",B48="",C48="",E48=""),"빈 칸 확인",IF(N(E48)&lt;=0,"금액 확인",IF(IF(B48="수입",COUNTIF(목록!$B$5:$B$14,C48),COUNTIF(목록!$C$5:$C$24,C48))=0,"분류 확인","OK"))))</f>
        <v>OK</v>
      </c>
    </row>
    <row r="49" customFormat="false" ht="15" hidden="false" customHeight="false" outlineLevel="0" collapsed="false">
      <c r="A49" s="32" t="n">
        <v>46266</v>
      </c>
      <c r="B49" s="33" t="s">
        <v>56</v>
      </c>
      <c r="C49" s="33" t="s">
        <v>57</v>
      </c>
      <c r="D49" s="33" t="s">
        <v>58</v>
      </c>
      <c r="E49" s="34" t="n">
        <v>600000</v>
      </c>
      <c r="F49" s="33" t="s">
        <v>59</v>
      </c>
      <c r="G49" s="33"/>
      <c r="H49" s="35" t="str">
        <f aca="false">IF(AND(A49="",E49=""),"",IF(OR(A49="",B49="",C49="",E49=""),"빈 칸 확인",IF(N(E49)&lt;=0,"금액 확인",IF(IF(B49="수입",COUNTIF(목록!$B$5:$B$14,C49),COUNTIF(목록!$C$5:$C$24,C49))=0,"분류 확인","OK"))))</f>
        <v>OK</v>
      </c>
    </row>
    <row r="50" customFormat="false" ht="15" hidden="false" customHeight="false" outlineLevel="0" collapsed="false">
      <c r="A50" s="32" t="n">
        <v>46266</v>
      </c>
      <c r="B50" s="33" t="s">
        <v>56</v>
      </c>
      <c r="C50" s="33" t="s">
        <v>60</v>
      </c>
      <c r="D50" s="33" t="s">
        <v>61</v>
      </c>
      <c r="E50" s="34" t="n">
        <v>50000</v>
      </c>
      <c r="F50" s="33" t="s">
        <v>62</v>
      </c>
      <c r="G50" s="33"/>
      <c r="H50" s="35" t="str">
        <f aca="false">IF(AND(A50="",E50=""),"",IF(OR(A50="",B50="",C50="",E50=""),"빈 칸 확인",IF(N(E50)&lt;=0,"금액 확인",IF(IF(B50="수입",COUNTIF(목록!$B$5:$B$14,C50),COUNTIF(목록!$C$5:$C$24,C50))=0,"분류 확인","OK"))))</f>
        <v>OK</v>
      </c>
    </row>
    <row r="51" customFormat="false" ht="15" hidden="false" customHeight="false" outlineLevel="0" collapsed="false">
      <c r="A51" s="32" t="n">
        <v>46266</v>
      </c>
      <c r="B51" s="33" t="s">
        <v>56</v>
      </c>
      <c r="C51" s="33" t="s">
        <v>66</v>
      </c>
      <c r="D51" s="33" t="s">
        <v>67</v>
      </c>
      <c r="E51" s="34" t="n">
        <v>5500</v>
      </c>
      <c r="F51" s="33" t="s">
        <v>68</v>
      </c>
      <c r="G51" s="33"/>
      <c r="H51" s="35" t="str">
        <f aca="false">IF(AND(A51="",E51=""),"",IF(OR(A51="",B51="",C51="",E51=""),"빈 칸 확인",IF(N(E51)&lt;=0,"금액 확인",IF(IF(B51="수입",COUNTIF(목록!$B$5:$B$14,C51),COUNTIF(목록!$C$5:$C$24,C51))=0,"분류 확인","OK"))))</f>
        <v>OK</v>
      </c>
    </row>
    <row r="52" customFormat="false" ht="15" hidden="false" customHeight="false" outlineLevel="0" collapsed="false">
      <c r="A52" s="32" t="n">
        <v>46268</v>
      </c>
      <c r="B52" s="33" t="s">
        <v>56</v>
      </c>
      <c r="C52" s="33" t="s">
        <v>94</v>
      </c>
      <c r="D52" s="33" t="s">
        <v>95</v>
      </c>
      <c r="E52" s="34" t="n">
        <v>49000</v>
      </c>
      <c r="F52" s="33" t="s">
        <v>65</v>
      </c>
      <c r="G52" s="33" t="s">
        <v>96</v>
      </c>
      <c r="H52" s="35" t="str">
        <f aca="false">IF(AND(A52="",E52=""),"",IF(OR(A52="",B52="",C52="",E52=""),"빈 칸 확인",IF(N(E52)&lt;=0,"금액 확인",IF(IF(B52="수입",COUNTIF(목록!$B$5:$B$14,C52),COUNTIF(목록!$C$5:$C$24,C52))=0,"분류 확인","OK"))))</f>
        <v>OK</v>
      </c>
    </row>
    <row r="53" customFormat="false" ht="15" hidden="false" customHeight="false" outlineLevel="0" collapsed="false">
      <c r="A53" s="32" t="n">
        <v>46269</v>
      </c>
      <c r="B53" s="33" t="s">
        <v>56</v>
      </c>
      <c r="C53" s="33" t="s">
        <v>66</v>
      </c>
      <c r="D53" s="33" t="s">
        <v>67</v>
      </c>
      <c r="E53" s="34" t="n">
        <v>5000</v>
      </c>
      <c r="F53" s="33" t="s">
        <v>68</v>
      </c>
      <c r="G53" s="33"/>
      <c r="H53" s="35" t="str">
        <f aca="false">IF(AND(A53="",E53=""),"",IF(OR(A53="",B53="",C53="",E53=""),"빈 칸 확인",IF(N(E53)&lt;=0,"금액 확인",IF(IF(B53="수입",COUNTIF(목록!$B$5:$B$14,C53),COUNTIF(목록!$C$5:$C$24,C53))=0,"분류 확인","OK"))))</f>
        <v>OK</v>
      </c>
    </row>
    <row r="54" customFormat="false" ht="15" hidden="false" customHeight="false" outlineLevel="0" collapsed="false">
      <c r="A54" s="32" t="n">
        <v>46269</v>
      </c>
      <c r="B54" s="33" t="s">
        <v>56</v>
      </c>
      <c r="C54" s="33" t="s">
        <v>66</v>
      </c>
      <c r="D54" s="33" t="s">
        <v>83</v>
      </c>
      <c r="E54" s="34" t="n">
        <v>26500</v>
      </c>
      <c r="F54" s="33" t="s">
        <v>68</v>
      </c>
      <c r="G54" s="33"/>
      <c r="H54" s="35" t="str">
        <f aca="false">IF(AND(A54="",E54=""),"",IF(OR(A54="",B54="",C54="",E54=""),"빈 칸 확인",IF(N(E54)&lt;=0,"금액 확인",IF(IF(B54="수입",COUNTIF(목록!$B$5:$B$14,C54),COUNTIF(목록!$C$5:$C$24,C54))=0,"분류 확인","OK"))))</f>
        <v>OK</v>
      </c>
    </row>
    <row r="55" customFormat="false" ht="15" hidden="false" customHeight="false" outlineLevel="0" collapsed="false">
      <c r="A55" s="32" t="n">
        <v>46270</v>
      </c>
      <c r="B55" s="33" t="s">
        <v>56</v>
      </c>
      <c r="C55" s="33" t="s">
        <v>63</v>
      </c>
      <c r="D55" s="33" t="s">
        <v>64</v>
      </c>
      <c r="E55" s="34" t="n">
        <v>125900</v>
      </c>
      <c r="F55" s="33" t="s">
        <v>65</v>
      </c>
      <c r="G55" s="33"/>
      <c r="H55" s="35" t="str">
        <f aca="false">IF(AND(A55="",E55=""),"",IF(OR(A55="",B55="",C55="",E55=""),"빈 칸 확인",IF(N(E55)&lt;=0,"금액 확인",IF(IF(B55="수입",COUNTIF(목록!$B$5:$B$14,C55),COUNTIF(목록!$C$5:$C$24,C55))=0,"분류 확인","OK"))))</f>
        <v>OK</v>
      </c>
    </row>
    <row r="56" customFormat="false" ht="15" hidden="false" customHeight="false" outlineLevel="0" collapsed="false">
      <c r="A56" s="32" t="n">
        <v>46272</v>
      </c>
      <c r="B56" s="33" t="s">
        <v>56</v>
      </c>
      <c r="C56" s="33" t="s">
        <v>66</v>
      </c>
      <c r="D56" s="33" t="s">
        <v>70</v>
      </c>
      <c r="E56" s="34" t="n">
        <v>9500</v>
      </c>
      <c r="F56" s="33" t="s">
        <v>62</v>
      </c>
      <c r="G56" s="33"/>
      <c r="H56" s="35" t="str">
        <f aca="false">IF(AND(A56="",E56=""),"",IF(OR(A56="",B56="",C56="",E56=""),"빈 칸 확인",IF(N(E56)&lt;=0,"금액 확인",IF(IF(B56="수입",COUNTIF(목록!$B$5:$B$14,C56),COUNTIF(목록!$C$5:$C$24,C56))=0,"분류 확인","OK"))))</f>
        <v>OK</v>
      </c>
    </row>
    <row r="57" customFormat="false" ht="15" hidden="false" customHeight="false" outlineLevel="0" collapsed="false">
      <c r="A57" s="32" t="n">
        <v>46272</v>
      </c>
      <c r="B57" s="33" t="s">
        <v>56</v>
      </c>
      <c r="C57" s="33" t="s">
        <v>66</v>
      </c>
      <c r="D57" s="33" t="s">
        <v>67</v>
      </c>
      <c r="E57" s="34" t="n">
        <v>6000</v>
      </c>
      <c r="F57" s="33" t="s">
        <v>68</v>
      </c>
      <c r="G57" s="33"/>
      <c r="H57" s="35" t="str">
        <f aca="false">IF(AND(A57="",E57=""),"",IF(OR(A57="",B57="",C57="",E57=""),"빈 칸 확인",IF(N(E57)&lt;=0,"금액 확인",IF(IF(B57="수입",COUNTIF(목록!$B$5:$B$14,C57),COUNTIF(목록!$C$5:$C$24,C57))=0,"분류 확인","OK"))))</f>
        <v>OK</v>
      </c>
    </row>
    <row r="58" customFormat="false" ht="15" hidden="false" customHeight="false" outlineLevel="0" collapsed="false">
      <c r="A58" s="32" t="n">
        <v>46273</v>
      </c>
      <c r="B58" s="33" t="s">
        <v>56</v>
      </c>
      <c r="C58" s="33" t="s">
        <v>66</v>
      </c>
      <c r="D58" s="33" t="s">
        <v>70</v>
      </c>
      <c r="E58" s="34" t="n">
        <v>13000</v>
      </c>
      <c r="F58" s="33" t="s">
        <v>62</v>
      </c>
      <c r="G58" s="33"/>
      <c r="H58" s="35" t="str">
        <f aca="false">IF(AND(A58="",E58=""),"",IF(OR(A58="",B58="",C58="",E58=""),"빈 칸 확인",IF(N(E58)&lt;=0,"금액 확인",IF(IF(B58="수입",COUNTIF(목록!$B$5:$B$14,C58),COUNTIF(목록!$C$5:$C$24,C58))=0,"분류 확인","OK"))))</f>
        <v>OK</v>
      </c>
    </row>
    <row r="59" customFormat="false" ht="15" hidden="false" customHeight="false" outlineLevel="0" collapsed="false">
      <c r="A59" s="32" t="n">
        <v>46274</v>
      </c>
      <c r="B59" s="33" t="s">
        <v>56</v>
      </c>
      <c r="C59" s="33" t="s">
        <v>63</v>
      </c>
      <c r="D59" s="33" t="s">
        <v>69</v>
      </c>
      <c r="E59" s="34" t="n">
        <v>9000</v>
      </c>
      <c r="F59" s="33" t="s">
        <v>62</v>
      </c>
      <c r="G59" s="33"/>
      <c r="H59" s="35" t="str">
        <f aca="false">IF(AND(A59="",E59=""),"",IF(OR(A59="",B59="",C59="",E59=""),"빈 칸 확인",IF(N(E59)&lt;=0,"금액 확인",IF(IF(B59="수입",COUNTIF(목록!$B$5:$B$14,C59),COUNTIF(목록!$C$5:$C$24,C59))=0,"분류 확인","OK"))))</f>
        <v>OK</v>
      </c>
    </row>
    <row r="60" customFormat="false" ht="15" hidden="false" customHeight="false" outlineLevel="0" collapsed="false">
      <c r="A60" s="32" t="n">
        <v>46275</v>
      </c>
      <c r="B60" s="33" t="s">
        <v>56</v>
      </c>
      <c r="C60" s="33" t="s">
        <v>75</v>
      </c>
      <c r="D60" s="33" t="s">
        <v>76</v>
      </c>
      <c r="E60" s="34" t="n">
        <v>52000</v>
      </c>
      <c r="F60" s="33" t="s">
        <v>59</v>
      </c>
      <c r="G60" s="33" t="s">
        <v>77</v>
      </c>
      <c r="H60" s="35" t="str">
        <f aca="false">IF(AND(A60="",E60=""),"",IF(OR(A60="",B60="",C60="",E60=""),"빈 칸 확인",IF(N(E60)&lt;=0,"금액 확인",IF(IF(B60="수입",COUNTIF(목록!$B$5:$B$14,C60),COUNTIF(목록!$C$5:$C$24,C60))=0,"분류 확인","OK"))))</f>
        <v>OK</v>
      </c>
    </row>
    <row r="61" customFormat="false" ht="15" hidden="false" customHeight="false" outlineLevel="0" collapsed="false">
      <c r="A61" s="32" t="n">
        <v>46275</v>
      </c>
      <c r="B61" s="33" t="s">
        <v>56</v>
      </c>
      <c r="C61" s="33" t="s">
        <v>66</v>
      </c>
      <c r="D61" s="33" t="s">
        <v>70</v>
      </c>
      <c r="E61" s="34" t="n">
        <v>13000</v>
      </c>
      <c r="F61" s="33" t="s">
        <v>62</v>
      </c>
      <c r="G61" s="33"/>
      <c r="H61" s="35" t="str">
        <f aca="false">IF(AND(A61="",E61=""),"",IF(OR(A61="",B61="",C61="",E61=""),"빈 칸 확인",IF(N(E61)&lt;=0,"금액 확인",IF(IF(B61="수입",COUNTIF(목록!$B$5:$B$14,C61),COUNTIF(목록!$C$5:$C$24,C61))=0,"분류 확인","OK"))))</f>
        <v>OK</v>
      </c>
    </row>
    <row r="62" customFormat="false" ht="15" hidden="false" customHeight="false" outlineLevel="0" collapsed="false">
      <c r="A62" s="32" t="n">
        <v>46275</v>
      </c>
      <c r="B62" s="33" t="s">
        <v>56</v>
      </c>
      <c r="C62" s="33" t="s">
        <v>66</v>
      </c>
      <c r="D62" s="33" t="s">
        <v>67</v>
      </c>
      <c r="E62" s="34" t="n">
        <v>4500</v>
      </c>
      <c r="F62" s="33" t="s">
        <v>68</v>
      </c>
      <c r="G62" s="33"/>
      <c r="H62" s="35" t="str">
        <f aca="false">IF(AND(A62="",E62=""),"",IF(OR(A62="",B62="",C62="",E62=""),"빈 칸 확인",IF(N(E62)&lt;=0,"금액 확인",IF(IF(B62="수입",COUNTIF(목록!$B$5:$B$14,C62),COUNTIF(목록!$C$5:$C$24,C62))=0,"분류 확인","OK"))))</f>
        <v>OK</v>
      </c>
    </row>
    <row r="63" customFormat="false" ht="15" hidden="false" customHeight="false" outlineLevel="0" collapsed="false">
      <c r="A63" s="32" t="n">
        <v>46277</v>
      </c>
      <c r="B63" s="33" t="s">
        <v>56</v>
      </c>
      <c r="C63" s="33" t="s">
        <v>63</v>
      </c>
      <c r="D63" s="33" t="s">
        <v>64</v>
      </c>
      <c r="E63" s="34" t="n">
        <v>60000</v>
      </c>
      <c r="F63" s="33" t="s">
        <v>65</v>
      </c>
      <c r="G63" s="33"/>
      <c r="H63" s="35" t="str">
        <f aca="false">IF(AND(A63="",E63=""),"",IF(OR(A63="",B63="",C63="",E63=""),"빈 칸 확인",IF(N(E63)&lt;=0,"금액 확인",IF(IF(B63="수입",COUNTIF(목록!$B$5:$B$14,C63),COUNTIF(목록!$C$5:$C$24,C63))=0,"분류 확인","OK"))))</f>
        <v>OK</v>
      </c>
    </row>
    <row r="64" customFormat="false" ht="15" hidden="false" customHeight="false" outlineLevel="0" collapsed="false">
      <c r="A64" s="32" t="n">
        <v>46277</v>
      </c>
      <c r="B64" s="33" t="s">
        <v>56</v>
      </c>
      <c r="C64" s="33" t="s">
        <v>90</v>
      </c>
      <c r="D64" s="33" t="s">
        <v>91</v>
      </c>
      <c r="E64" s="34" t="n">
        <v>20000</v>
      </c>
      <c r="F64" s="33" t="s">
        <v>62</v>
      </c>
      <c r="G64" s="33"/>
      <c r="H64" s="35" t="str">
        <f aca="false">IF(AND(A64="",E64=""),"",IF(OR(A64="",B64="",C64="",E64=""),"빈 칸 확인",IF(N(E64)&lt;=0,"금액 확인",IF(IF(B64="수입",COUNTIF(목록!$B$5:$B$14,C64),COUNTIF(목록!$C$5:$C$24,C64))=0,"분류 확인","OK"))))</f>
        <v>OK</v>
      </c>
    </row>
    <row r="65" customFormat="false" ht="15" hidden="false" customHeight="false" outlineLevel="0" collapsed="false">
      <c r="A65" s="32" t="n">
        <v>46277</v>
      </c>
      <c r="B65" s="33" t="s">
        <v>86</v>
      </c>
      <c r="C65" s="33" t="s">
        <v>97</v>
      </c>
      <c r="D65" s="33" t="s">
        <v>98</v>
      </c>
      <c r="E65" s="34" t="n">
        <v>45000</v>
      </c>
      <c r="F65" s="33" t="s">
        <v>59</v>
      </c>
      <c r="G65" s="33"/>
      <c r="H65" s="35" t="str">
        <f aca="false">IF(AND(A65="",E65=""),"",IF(OR(A65="",B65="",C65="",E65=""),"빈 칸 확인",IF(N(E65)&lt;=0,"금액 확인",IF(IF(B65="수입",COUNTIF(목록!$B$5:$B$14,C65),COUNTIF(목록!$C$5:$C$24,C65))=0,"분류 확인","OK"))))</f>
        <v>OK</v>
      </c>
    </row>
    <row r="66" customFormat="false" ht="15" hidden="false" customHeight="false" outlineLevel="0" collapsed="false">
      <c r="A66" s="32" t="n">
        <v>46279</v>
      </c>
      <c r="B66" s="33" t="s">
        <v>56</v>
      </c>
      <c r="C66" s="33" t="s">
        <v>66</v>
      </c>
      <c r="D66" s="33" t="s">
        <v>70</v>
      </c>
      <c r="E66" s="34" t="n">
        <v>9000</v>
      </c>
      <c r="F66" s="33" t="s">
        <v>62</v>
      </c>
      <c r="G66" s="33"/>
      <c r="H66" s="35" t="str">
        <f aca="false">IF(AND(A66="",E66=""),"",IF(OR(A66="",B66="",C66="",E66=""),"빈 칸 확인",IF(N(E66)&lt;=0,"금액 확인",IF(IF(B66="수입",COUNTIF(목록!$B$5:$B$14,C66),COUNTIF(목록!$C$5:$C$24,C66))=0,"분류 확인","OK"))))</f>
        <v>OK</v>
      </c>
    </row>
    <row r="67" customFormat="false" ht="15" hidden="false" customHeight="false" outlineLevel="0" collapsed="false">
      <c r="A67" s="32" t="n">
        <v>46280</v>
      </c>
      <c r="B67" s="33" t="s">
        <v>56</v>
      </c>
      <c r="C67" s="33" t="s">
        <v>60</v>
      </c>
      <c r="D67" s="33" t="s">
        <v>61</v>
      </c>
      <c r="E67" s="34" t="n">
        <v>50000</v>
      </c>
      <c r="F67" s="33" t="s">
        <v>62</v>
      </c>
      <c r="G67" s="33"/>
      <c r="H67" s="35" t="str">
        <f aca="false">IF(AND(A67="",E67=""),"",IF(OR(A67="",B67="",C67="",E67=""),"빈 칸 확인",IF(N(E67)&lt;=0,"금액 확인",IF(IF(B67="수입",COUNTIF(목록!$B$5:$B$14,C67),COUNTIF(목록!$C$5:$C$24,C67))=0,"분류 확인","OK"))))</f>
        <v>OK</v>
      </c>
    </row>
    <row r="68" customFormat="false" ht="15" hidden="false" customHeight="false" outlineLevel="0" collapsed="false">
      <c r="A68" s="32" t="n">
        <v>46280</v>
      </c>
      <c r="B68" s="33" t="s">
        <v>56</v>
      </c>
      <c r="C68" s="33" t="s">
        <v>78</v>
      </c>
      <c r="D68" s="33" t="s">
        <v>79</v>
      </c>
      <c r="E68" s="34" t="n">
        <v>65000</v>
      </c>
      <c r="F68" s="33" t="s">
        <v>65</v>
      </c>
      <c r="G68" s="33" t="s">
        <v>77</v>
      </c>
      <c r="H68" s="35" t="str">
        <f aca="false">IF(AND(A68="",E68=""),"",IF(OR(A68="",B68="",C68="",E68=""),"빈 칸 확인",IF(N(E68)&lt;=0,"금액 확인",IF(IF(B68="수입",COUNTIF(목록!$B$5:$B$14,C68),COUNTIF(목록!$C$5:$C$24,C68))=0,"분류 확인","OK"))))</f>
        <v>OK</v>
      </c>
    </row>
    <row r="69" customFormat="false" ht="15" hidden="false" customHeight="false" outlineLevel="0" collapsed="false">
      <c r="A69" s="32" t="n">
        <v>46280</v>
      </c>
      <c r="B69" s="33" t="s">
        <v>56</v>
      </c>
      <c r="C69" s="33" t="s">
        <v>66</v>
      </c>
      <c r="D69" s="33" t="s">
        <v>67</v>
      </c>
      <c r="E69" s="34" t="n">
        <v>5000</v>
      </c>
      <c r="F69" s="33" t="s">
        <v>68</v>
      </c>
      <c r="G69" s="33"/>
      <c r="H69" s="35" t="str">
        <f aca="false">IF(AND(A69="",E69=""),"",IF(OR(A69="",B69="",C69="",E69=""),"빈 칸 확인",IF(N(E69)&lt;=0,"금액 확인",IF(IF(B69="수입",COUNTIF(목록!$B$5:$B$14,C69),COUNTIF(목록!$C$5:$C$24,C69))=0,"분류 확인","OK"))))</f>
        <v>OK</v>
      </c>
    </row>
    <row r="70" customFormat="false" ht="15" hidden="false" customHeight="false" outlineLevel="0" collapsed="false">
      <c r="A70" s="32" t="n">
        <v>46280</v>
      </c>
      <c r="B70" s="33" t="s">
        <v>56</v>
      </c>
      <c r="C70" s="33" t="s">
        <v>63</v>
      </c>
      <c r="D70" s="33" t="s">
        <v>69</v>
      </c>
      <c r="E70" s="34" t="n">
        <v>7900</v>
      </c>
      <c r="F70" s="33" t="s">
        <v>62</v>
      </c>
      <c r="G70" s="33"/>
      <c r="H70" s="35" t="str">
        <f aca="false">IF(AND(A70="",E70=""),"",IF(OR(A70="",B70="",C70="",E70=""),"빈 칸 확인",IF(N(E70)&lt;=0,"금액 확인",IF(IF(B70="수입",COUNTIF(목록!$B$5:$B$14,C70),COUNTIF(목록!$C$5:$C$24,C70))=0,"분류 확인","OK"))))</f>
        <v>OK</v>
      </c>
    </row>
    <row r="71" customFormat="false" ht="15" hidden="false" customHeight="false" outlineLevel="0" collapsed="false">
      <c r="A71" s="32" t="n">
        <v>46281</v>
      </c>
      <c r="B71" s="33" t="s">
        <v>56</v>
      </c>
      <c r="C71" s="33" t="s">
        <v>66</v>
      </c>
      <c r="D71" s="33" t="s">
        <v>70</v>
      </c>
      <c r="E71" s="34" t="n">
        <v>10000</v>
      </c>
      <c r="F71" s="33" t="s">
        <v>62</v>
      </c>
      <c r="G71" s="33"/>
      <c r="H71" s="35" t="str">
        <f aca="false">IF(AND(A71="",E71=""),"",IF(OR(A71="",B71="",C71="",E71=""),"빈 칸 확인",IF(N(E71)&lt;=0,"금액 확인",IF(IF(B71="수입",COUNTIF(목록!$B$5:$B$14,C71),COUNTIF(목록!$C$5:$C$24,C71))=0,"분류 확인","OK"))))</f>
        <v>OK</v>
      </c>
    </row>
    <row r="72" customFormat="false" ht="15" hidden="false" customHeight="false" outlineLevel="0" collapsed="false">
      <c r="A72" s="32" t="n">
        <v>46281</v>
      </c>
      <c r="B72" s="33" t="s">
        <v>56</v>
      </c>
      <c r="C72" s="33" t="s">
        <v>63</v>
      </c>
      <c r="D72" s="33" t="s">
        <v>69</v>
      </c>
      <c r="E72" s="34" t="n">
        <v>3500</v>
      </c>
      <c r="F72" s="33" t="s">
        <v>62</v>
      </c>
      <c r="G72" s="33"/>
      <c r="H72" s="35" t="str">
        <f aca="false">IF(AND(A72="",E72=""),"",IF(OR(A72="",B72="",C72="",E72=""),"빈 칸 확인",IF(N(E72)&lt;=0,"금액 확인",IF(IF(B72="수입",COUNTIF(목록!$B$5:$B$14,C72),COUNTIF(목록!$C$5:$C$24,C72))=0,"분류 확인","OK"))))</f>
        <v>OK</v>
      </c>
    </row>
    <row r="73" customFormat="false" ht="15" hidden="false" customHeight="false" outlineLevel="0" collapsed="false">
      <c r="A73" s="32" t="n">
        <v>46282</v>
      </c>
      <c r="B73" s="33" t="s">
        <v>56</v>
      </c>
      <c r="C73" s="33" t="s">
        <v>80</v>
      </c>
      <c r="D73" s="36" t="s">
        <v>82</v>
      </c>
      <c r="E73" s="34" t="n">
        <v>13500</v>
      </c>
      <c r="F73" s="33" t="s">
        <v>65</v>
      </c>
      <c r="G73" s="33"/>
      <c r="H73" s="35" t="str">
        <f aca="false">IF(AND(A73="",E73=""),"",IF(OR(A73="",B73="",C73="",E73=""),"빈 칸 확인",IF(N(E73)&lt;=0,"금액 확인",IF(IF(B73="수입",COUNTIF(목록!$B$5:$B$14,C73),COUNTIF(목록!$C$5:$C$24,C73))=0,"분류 확인","OK"))))</f>
        <v>OK</v>
      </c>
    </row>
    <row r="74" customFormat="false" ht="15" hidden="false" customHeight="false" outlineLevel="0" collapsed="false">
      <c r="A74" s="32" t="n">
        <v>46282</v>
      </c>
      <c r="B74" s="33" t="s">
        <v>56</v>
      </c>
      <c r="C74" s="33" t="s">
        <v>66</v>
      </c>
      <c r="D74" s="33" t="s">
        <v>70</v>
      </c>
      <c r="E74" s="34" t="n">
        <v>9500</v>
      </c>
      <c r="F74" s="33" t="s">
        <v>62</v>
      </c>
      <c r="G74" s="33"/>
      <c r="H74" s="35" t="str">
        <f aca="false">IF(AND(A74="",E74=""),"",IF(OR(A74="",B74="",C74="",E74=""),"빈 칸 확인",IF(N(E74)&lt;=0,"금액 확인",IF(IF(B74="수입",COUNTIF(목록!$B$5:$B$14,C74),COUNTIF(목록!$C$5:$C$24,C74))=0,"분류 확인","OK"))))</f>
        <v>OK</v>
      </c>
    </row>
    <row r="75" customFormat="false" ht="15" hidden="false" customHeight="false" outlineLevel="0" collapsed="false">
      <c r="A75" s="32" t="n">
        <v>46282</v>
      </c>
      <c r="B75" s="33" t="s">
        <v>56</v>
      </c>
      <c r="C75" s="33" t="s">
        <v>66</v>
      </c>
      <c r="D75" s="33" t="s">
        <v>67</v>
      </c>
      <c r="E75" s="34" t="n">
        <v>5500</v>
      </c>
      <c r="F75" s="33" t="s">
        <v>68</v>
      </c>
      <c r="G75" s="33"/>
      <c r="H75" s="35" t="str">
        <f aca="false">IF(AND(A75="",E75=""),"",IF(OR(A75="",B75="",C75="",E75=""),"빈 칸 확인",IF(N(E75)&lt;=0,"금액 확인",IF(IF(B75="수입",COUNTIF(목록!$B$5:$B$14,C75),COUNTIF(목록!$C$5:$C$24,C75))=0,"분류 확인","OK"))))</f>
        <v>OK</v>
      </c>
    </row>
    <row r="76" customFormat="false" ht="15" hidden="false" customHeight="false" outlineLevel="0" collapsed="false">
      <c r="A76" s="32" t="n">
        <v>46283</v>
      </c>
      <c r="B76" s="33" t="s">
        <v>56</v>
      </c>
      <c r="C76" s="33" t="s">
        <v>66</v>
      </c>
      <c r="D76" s="33" t="s">
        <v>70</v>
      </c>
      <c r="E76" s="34" t="n">
        <v>12000</v>
      </c>
      <c r="F76" s="33" t="s">
        <v>62</v>
      </c>
      <c r="G76" s="33"/>
      <c r="H76" s="35" t="str">
        <f aca="false">IF(AND(A76="",E76=""),"",IF(OR(A76="",B76="",C76="",E76=""),"빈 칸 확인",IF(N(E76)&lt;=0,"금액 확인",IF(IF(B76="수입",COUNTIF(목록!$B$5:$B$14,C76),COUNTIF(목록!$C$5:$C$24,C76))=0,"분류 확인","OK"))))</f>
        <v>OK</v>
      </c>
    </row>
    <row r="77" customFormat="false" ht="15" hidden="false" customHeight="false" outlineLevel="0" collapsed="false">
      <c r="A77" s="32" t="n">
        <v>46283</v>
      </c>
      <c r="B77" s="33" t="s">
        <v>56</v>
      </c>
      <c r="C77" s="33" t="s">
        <v>66</v>
      </c>
      <c r="D77" s="33" t="s">
        <v>67</v>
      </c>
      <c r="E77" s="34" t="n">
        <v>6000</v>
      </c>
      <c r="F77" s="33" t="s">
        <v>68</v>
      </c>
      <c r="G77" s="33"/>
      <c r="H77" s="35" t="str">
        <f aca="false">IF(AND(A77="",E77=""),"",IF(OR(A77="",B77="",C77="",E77=""),"빈 칸 확인",IF(N(E77)&lt;=0,"금액 확인",IF(IF(B77="수입",COUNTIF(목록!$B$5:$B$14,C77),COUNTIF(목록!$C$5:$C$24,C77))=0,"분류 확인","OK"))))</f>
        <v>OK</v>
      </c>
    </row>
    <row r="78" customFormat="false" ht="15" hidden="false" customHeight="false" outlineLevel="0" collapsed="false">
      <c r="A78" s="32" t="n">
        <v>46283</v>
      </c>
      <c r="B78" s="33" t="s">
        <v>56</v>
      </c>
      <c r="C78" s="33" t="s">
        <v>73</v>
      </c>
      <c r="D78" s="33" t="s">
        <v>74</v>
      </c>
      <c r="E78" s="34" t="n">
        <v>27500</v>
      </c>
      <c r="F78" s="33" t="s">
        <v>65</v>
      </c>
      <c r="G78" s="33"/>
      <c r="H78" s="35" t="str">
        <f aca="false">IF(AND(A78="",E78=""),"",IF(OR(A78="",B78="",C78="",E78=""),"빈 칸 확인",IF(N(E78)&lt;=0,"금액 확인",IF(IF(B78="수입",COUNTIF(목록!$B$5:$B$14,C78),COUNTIF(목록!$C$5:$C$24,C78))=0,"분류 확인","OK"))))</f>
        <v>OK</v>
      </c>
    </row>
    <row r="79" customFormat="false" ht="15" hidden="false" customHeight="false" outlineLevel="0" collapsed="false">
      <c r="A79" s="32" t="n">
        <v>46284</v>
      </c>
      <c r="B79" s="33" t="s">
        <v>56</v>
      </c>
      <c r="C79" s="33" t="s">
        <v>63</v>
      </c>
      <c r="D79" s="33" t="s">
        <v>64</v>
      </c>
      <c r="E79" s="34" t="n">
        <v>86000</v>
      </c>
      <c r="F79" s="33" t="s">
        <v>65</v>
      </c>
      <c r="G79" s="33"/>
      <c r="H79" s="35" t="str">
        <f aca="false">IF(AND(A79="",E79=""),"",IF(OR(A79="",B79="",C79="",E79=""),"빈 칸 확인",IF(N(E79)&lt;=0,"금액 확인",IF(IF(B79="수입",COUNTIF(목록!$B$5:$B$14,C79),COUNTIF(목록!$C$5:$C$24,C79))=0,"분류 확인","OK"))))</f>
        <v>OK</v>
      </c>
    </row>
    <row r="80" customFormat="false" ht="15" hidden="false" customHeight="false" outlineLevel="0" collapsed="false">
      <c r="A80" s="32" t="n">
        <v>46284</v>
      </c>
      <c r="B80" s="33" t="s">
        <v>56</v>
      </c>
      <c r="C80" s="33" t="s">
        <v>99</v>
      </c>
      <c r="D80" s="33" t="s">
        <v>100</v>
      </c>
      <c r="E80" s="34" t="n">
        <v>100000</v>
      </c>
      <c r="F80" s="33" t="s">
        <v>101</v>
      </c>
      <c r="G80" s="33"/>
      <c r="H80" s="35" t="str">
        <f aca="false">IF(AND(A80="",E80=""),"",IF(OR(A80="",B80="",C80="",E80=""),"빈 칸 확인",IF(N(E80)&lt;=0,"금액 확인",IF(IF(B80="수입",COUNTIF(목록!$B$5:$B$14,C80),COUNTIF(목록!$C$5:$C$24,C80))=0,"분류 확인","OK"))))</f>
        <v>OK</v>
      </c>
    </row>
    <row r="81" customFormat="false" ht="15" hidden="false" customHeight="false" outlineLevel="0" collapsed="false">
      <c r="A81" s="32" t="n">
        <v>46285</v>
      </c>
      <c r="B81" s="33" t="s">
        <v>56</v>
      </c>
      <c r="C81" s="33" t="s">
        <v>63</v>
      </c>
      <c r="D81" s="33" t="s">
        <v>69</v>
      </c>
      <c r="E81" s="34" t="n">
        <v>5000</v>
      </c>
      <c r="F81" s="33" t="s">
        <v>62</v>
      </c>
      <c r="G81" s="33"/>
      <c r="H81" s="35" t="str">
        <f aca="false">IF(AND(A81="",E81=""),"",IF(OR(A81="",B81="",C81="",E81=""),"빈 칸 확인",IF(N(E81)&lt;=0,"금액 확인",IF(IF(B81="수입",COUNTIF(목록!$B$5:$B$14,C81),COUNTIF(목록!$C$5:$C$24,C81))=0,"분류 확인","OK"))))</f>
        <v>OK</v>
      </c>
    </row>
    <row r="82" customFormat="false" ht="15" hidden="false" customHeight="false" outlineLevel="0" collapsed="false">
      <c r="A82" s="32" t="n">
        <v>46287</v>
      </c>
      <c r="B82" s="33" t="s">
        <v>56</v>
      </c>
      <c r="C82" s="33" t="s">
        <v>99</v>
      </c>
      <c r="D82" s="33" t="s">
        <v>102</v>
      </c>
      <c r="E82" s="34" t="n">
        <v>68000</v>
      </c>
      <c r="F82" s="33" t="s">
        <v>65</v>
      </c>
      <c r="G82" s="33"/>
      <c r="H82" s="35" t="str">
        <f aca="false">IF(AND(A82="",E82=""),"",IF(OR(A82="",B82="",C82="",E82=""),"빈 칸 확인",IF(N(E82)&lt;=0,"금액 확인",IF(IF(B82="수입",COUNTIF(목록!$B$5:$B$14,C82),COUNTIF(목록!$C$5:$C$24,C82))=0,"분류 확인","OK"))))</f>
        <v>OK</v>
      </c>
    </row>
    <row r="83" customFormat="false" ht="15" hidden="false" customHeight="false" outlineLevel="0" collapsed="false">
      <c r="A83" s="32" t="n">
        <v>46288</v>
      </c>
      <c r="B83" s="33" t="s">
        <v>86</v>
      </c>
      <c r="C83" s="33" t="s">
        <v>87</v>
      </c>
      <c r="D83" s="33" t="s">
        <v>88</v>
      </c>
      <c r="E83" s="34" t="n">
        <v>3620000</v>
      </c>
      <c r="F83" s="33" t="s">
        <v>59</v>
      </c>
      <c r="G83" s="33" t="s">
        <v>89</v>
      </c>
      <c r="H83" s="35" t="str">
        <f aca="false">IF(AND(A83="",E83=""),"",IF(OR(A83="",B83="",C83="",E83=""),"빈 칸 확인",IF(N(E83)&lt;=0,"금액 확인",IF(IF(B83="수입",COUNTIF(목록!$B$5:$B$14,C83),COUNTIF(목록!$C$5:$C$24,C83))=0,"분류 확인","OK"))))</f>
        <v>OK</v>
      </c>
    </row>
    <row r="84" customFormat="false" ht="15" hidden="false" customHeight="false" outlineLevel="0" collapsed="false">
      <c r="A84" s="32" t="n">
        <v>46288</v>
      </c>
      <c r="B84" s="33" t="s">
        <v>56</v>
      </c>
      <c r="C84" s="33" t="s">
        <v>66</v>
      </c>
      <c r="D84" s="33" t="s">
        <v>70</v>
      </c>
      <c r="E84" s="34" t="n">
        <v>13000</v>
      </c>
      <c r="F84" s="33" t="s">
        <v>62</v>
      </c>
      <c r="G84" s="33"/>
      <c r="H84" s="35" t="str">
        <f aca="false">IF(AND(A84="",E84=""),"",IF(OR(A84="",B84="",C84="",E84=""),"빈 칸 확인",IF(N(E84)&lt;=0,"금액 확인",IF(IF(B84="수입",COUNTIF(목록!$B$5:$B$14,C84),COUNTIF(목록!$C$5:$C$24,C84))=0,"분류 확인","OK"))))</f>
        <v>OK</v>
      </c>
    </row>
    <row r="85" customFormat="false" ht="15" hidden="false" customHeight="false" outlineLevel="0" collapsed="false">
      <c r="A85" s="32" t="n">
        <v>46289</v>
      </c>
      <c r="B85" s="33" t="s">
        <v>56</v>
      </c>
      <c r="C85" s="33" t="s">
        <v>66</v>
      </c>
      <c r="D85" s="33" t="s">
        <v>70</v>
      </c>
      <c r="E85" s="34" t="n">
        <v>11000</v>
      </c>
      <c r="F85" s="33" t="s">
        <v>62</v>
      </c>
      <c r="G85" s="33"/>
      <c r="H85" s="35" t="str">
        <f aca="false">IF(AND(A85="",E85=""),"",IF(OR(A85="",B85="",C85="",E85=""),"빈 칸 확인",IF(N(E85)&lt;=0,"금액 확인",IF(IF(B85="수입",COUNTIF(목록!$B$5:$B$14,C85),COUNTIF(목록!$C$5:$C$24,C85))=0,"분류 확인","OK"))))</f>
        <v>OK</v>
      </c>
    </row>
    <row r="86" customFormat="false" ht="15" hidden="false" customHeight="false" outlineLevel="0" collapsed="false">
      <c r="A86" s="32" t="n">
        <v>46289</v>
      </c>
      <c r="B86" s="33" t="s">
        <v>86</v>
      </c>
      <c r="C86" s="33" t="s">
        <v>103</v>
      </c>
      <c r="D86" s="33" t="s">
        <v>104</v>
      </c>
      <c r="E86" s="34" t="n">
        <v>100000</v>
      </c>
      <c r="F86" s="33" t="s">
        <v>101</v>
      </c>
      <c r="G86" s="33"/>
      <c r="H86" s="35" t="str">
        <f aca="false">IF(AND(A86="",E86=""),"",IF(OR(A86="",B86="",C86="",E86=""),"빈 칸 확인",IF(N(E86)&lt;=0,"금액 확인",IF(IF(B86="수입",COUNTIF(목록!$B$5:$B$14,C86),COUNTIF(목록!$C$5:$C$24,C86))=0,"분류 확인","OK"))))</f>
        <v>OK</v>
      </c>
    </row>
    <row r="87" customFormat="false" ht="15" hidden="false" customHeight="false" outlineLevel="0" collapsed="false">
      <c r="A87" s="32" t="n">
        <v>46290</v>
      </c>
      <c r="B87" s="33" t="s">
        <v>56</v>
      </c>
      <c r="C87" s="33" t="s">
        <v>57</v>
      </c>
      <c r="D87" s="33" t="s">
        <v>85</v>
      </c>
      <c r="E87" s="34" t="n">
        <v>183000</v>
      </c>
      <c r="F87" s="33" t="s">
        <v>59</v>
      </c>
      <c r="G87" s="33"/>
      <c r="H87" s="35" t="str">
        <f aca="false">IF(AND(A87="",E87=""),"",IF(OR(A87="",B87="",C87="",E87=""),"빈 칸 확인",IF(N(E87)&lt;=0,"금액 확인",IF(IF(B87="수입",COUNTIF(목록!$B$5:$B$14,C87),COUNTIF(목록!$C$5:$C$24,C87))=0,"분류 확인","OK"))))</f>
        <v>OK</v>
      </c>
    </row>
    <row r="88" customFormat="false" ht="15" hidden="false" customHeight="false" outlineLevel="0" collapsed="false">
      <c r="A88" s="32" t="n">
        <v>46290</v>
      </c>
      <c r="B88" s="33" t="s">
        <v>56</v>
      </c>
      <c r="C88" s="33" t="s">
        <v>66</v>
      </c>
      <c r="D88" s="33" t="s">
        <v>67</v>
      </c>
      <c r="E88" s="34" t="n">
        <v>4500</v>
      </c>
      <c r="F88" s="33" t="s">
        <v>68</v>
      </c>
      <c r="G88" s="33"/>
      <c r="H88" s="35" t="str">
        <f aca="false">IF(AND(A88="",E88=""),"",IF(OR(A88="",B88="",C88="",E88=""),"빈 칸 확인",IF(N(E88)&lt;=0,"금액 확인",IF(IF(B88="수입",COUNTIF(목록!$B$5:$B$14,C88),COUNTIF(목록!$C$5:$C$24,C88))=0,"분류 확인","OK"))))</f>
        <v>OK</v>
      </c>
    </row>
    <row r="89" customFormat="false" ht="15" hidden="false" customHeight="false" outlineLevel="0" collapsed="false">
      <c r="A89" s="32" t="n">
        <v>46290</v>
      </c>
      <c r="B89" s="33" t="s">
        <v>56</v>
      </c>
      <c r="C89" s="33" t="s">
        <v>66</v>
      </c>
      <c r="D89" s="33" t="s">
        <v>83</v>
      </c>
      <c r="E89" s="34" t="n">
        <v>28500</v>
      </c>
      <c r="F89" s="33" t="s">
        <v>68</v>
      </c>
      <c r="G89" s="33"/>
      <c r="H89" s="35" t="str">
        <f aca="false">IF(AND(A89="",E89=""),"",IF(OR(A89="",B89="",C89="",E89=""),"빈 칸 확인",IF(N(E89)&lt;=0,"금액 확인",IF(IF(B89="수입",COUNTIF(목록!$B$5:$B$14,C89),COUNTIF(목록!$C$5:$C$24,C89))=0,"분류 확인","OK"))))</f>
        <v>OK</v>
      </c>
    </row>
    <row r="90" customFormat="false" ht="15" hidden="false" customHeight="false" outlineLevel="0" collapsed="false">
      <c r="A90" s="32" t="n">
        <v>46291</v>
      </c>
      <c r="B90" s="33" t="s">
        <v>56</v>
      </c>
      <c r="C90" s="33" t="s">
        <v>63</v>
      </c>
      <c r="D90" s="33" t="s">
        <v>64</v>
      </c>
      <c r="E90" s="34" t="n">
        <v>98900</v>
      </c>
      <c r="F90" s="33" t="s">
        <v>65</v>
      </c>
      <c r="G90" s="33"/>
      <c r="H90" s="35" t="str">
        <f aca="false">IF(AND(A90="",E90=""),"",IF(OR(A90="",B90="",C90="",E90=""),"빈 칸 확인",IF(N(E90)&lt;=0,"금액 확인",IF(IF(B90="수입",COUNTIF(목록!$B$5:$B$14,C90),COUNTIF(목록!$C$5:$C$24,C90))=0,"분류 확인","OK"))))</f>
        <v>OK</v>
      </c>
    </row>
    <row r="91" customFormat="false" ht="15" hidden="false" customHeight="false" outlineLevel="0" collapsed="false">
      <c r="A91" s="32" t="n">
        <v>46292</v>
      </c>
      <c r="B91" s="33" t="s">
        <v>56</v>
      </c>
      <c r="C91" s="33" t="s">
        <v>60</v>
      </c>
      <c r="D91" s="33" t="s">
        <v>105</v>
      </c>
      <c r="E91" s="34" t="n">
        <v>14800</v>
      </c>
      <c r="F91" s="33" t="s">
        <v>65</v>
      </c>
      <c r="G91" s="33"/>
      <c r="H91" s="35" t="str">
        <f aca="false">IF(AND(A91="",E91=""),"",IF(OR(A91="",B91="",C91="",E91=""),"빈 칸 확인",IF(N(E91)&lt;=0,"금액 확인",IF(IF(B91="수입",COUNTIF(목록!$B$5:$B$14,C91),COUNTIF(목록!$C$5:$C$24,C91))=0,"분류 확인","OK"))))</f>
        <v>OK</v>
      </c>
    </row>
    <row r="92" customFormat="false" ht="15" hidden="false" customHeight="false" outlineLevel="0" collapsed="false">
      <c r="A92" s="32" t="n">
        <v>46293</v>
      </c>
      <c r="B92" s="33" t="s">
        <v>56</v>
      </c>
      <c r="C92" s="33" t="s">
        <v>66</v>
      </c>
      <c r="D92" s="33" t="s">
        <v>70</v>
      </c>
      <c r="E92" s="34" t="n">
        <v>12000</v>
      </c>
      <c r="F92" s="33" t="s">
        <v>62</v>
      </c>
      <c r="G92" s="33"/>
      <c r="H92" s="35" t="str">
        <f aca="false">IF(AND(A92="",E92=""),"",IF(OR(A92="",B92="",C92="",E92=""),"빈 칸 확인",IF(N(E92)&lt;=0,"금액 확인",IF(IF(B92="수입",COUNTIF(목록!$B$5:$B$14,C92),COUNTIF(목록!$C$5:$C$24,C92))=0,"분류 확인","OK"))))</f>
        <v>OK</v>
      </c>
    </row>
    <row r="93" customFormat="false" ht="15" hidden="false" customHeight="false" outlineLevel="0" collapsed="false">
      <c r="A93" s="32" t="n">
        <v>46294</v>
      </c>
      <c r="B93" s="33" t="s">
        <v>56</v>
      </c>
      <c r="C93" s="33" t="s">
        <v>66</v>
      </c>
      <c r="D93" s="33" t="s">
        <v>67</v>
      </c>
      <c r="E93" s="34" t="n">
        <v>4500</v>
      </c>
      <c r="F93" s="33" t="s">
        <v>68</v>
      </c>
      <c r="G93" s="33"/>
      <c r="H93" s="35" t="str">
        <f aca="false">IF(AND(A93="",E93=""),"",IF(OR(A93="",B93="",C93="",E93=""),"빈 칸 확인",IF(N(E93)&lt;=0,"금액 확인",IF(IF(B93="수입",COUNTIF(목록!$B$5:$B$14,C93),COUNTIF(목록!$C$5:$C$24,C93))=0,"분류 확인","OK"))))</f>
        <v>OK</v>
      </c>
    </row>
    <row r="94" customFormat="false" ht="15" hidden="false" customHeight="false" outlineLevel="0" collapsed="false">
      <c r="A94" s="32" t="n">
        <v>46296</v>
      </c>
      <c r="B94" s="33" t="s">
        <v>56</v>
      </c>
      <c r="C94" s="33" t="s">
        <v>57</v>
      </c>
      <c r="D94" s="33" t="s">
        <v>58</v>
      </c>
      <c r="E94" s="34" t="n">
        <v>600000</v>
      </c>
      <c r="F94" s="33" t="s">
        <v>59</v>
      </c>
      <c r="G94" s="33"/>
      <c r="H94" s="35" t="str">
        <f aca="false">IF(AND(A94="",E94=""),"",IF(OR(A94="",B94="",C94="",E94=""),"빈 칸 확인",IF(N(E94)&lt;=0,"금액 확인",IF(IF(B94="수입",COUNTIF(목록!$B$5:$B$14,C94),COUNTIF(목록!$C$5:$C$24,C94))=0,"분류 확인","OK"))))</f>
        <v>OK</v>
      </c>
    </row>
    <row r="95" customFormat="false" ht="15" hidden="false" customHeight="false" outlineLevel="0" collapsed="false">
      <c r="A95" s="32" t="n">
        <v>46296</v>
      </c>
      <c r="B95" s="33" t="s">
        <v>56</v>
      </c>
      <c r="C95" s="33" t="s">
        <v>60</v>
      </c>
      <c r="D95" s="33" t="s">
        <v>61</v>
      </c>
      <c r="E95" s="34" t="n">
        <v>50000</v>
      </c>
      <c r="F95" s="33" t="s">
        <v>62</v>
      </c>
      <c r="G95" s="33"/>
      <c r="H95" s="35" t="str">
        <f aca="false">IF(AND(A95="",E95=""),"",IF(OR(A95="",B95="",C95="",E95=""),"빈 칸 확인",IF(N(E95)&lt;=0,"금액 확인",IF(IF(B95="수입",COUNTIF(목록!$B$5:$B$14,C95),COUNTIF(목록!$C$5:$C$24,C95))=0,"분류 확인","OK"))))</f>
        <v>OK</v>
      </c>
    </row>
    <row r="96" customFormat="false" ht="15" hidden="false" customHeight="false" outlineLevel="0" collapsed="false">
      <c r="A96" s="32" t="n">
        <v>46297</v>
      </c>
      <c r="B96" s="33" t="s">
        <v>56</v>
      </c>
      <c r="C96" s="33" t="s">
        <v>66</v>
      </c>
      <c r="D96" s="33" t="s">
        <v>83</v>
      </c>
      <c r="E96" s="34" t="n">
        <v>30000</v>
      </c>
      <c r="F96" s="33" t="s">
        <v>68</v>
      </c>
      <c r="G96" s="33"/>
      <c r="H96" s="35" t="str">
        <f aca="false">IF(AND(A96="",E96=""),"",IF(OR(A96="",B96="",C96="",E96=""),"빈 칸 확인",IF(N(E96)&lt;=0,"금액 확인",IF(IF(B96="수입",COUNTIF(목록!$B$5:$B$14,C96),COUNTIF(목록!$C$5:$C$24,C96))=0,"분류 확인","OK"))))</f>
        <v>OK</v>
      </c>
    </row>
    <row r="97" customFormat="false" ht="15" hidden="false" customHeight="false" outlineLevel="0" collapsed="false">
      <c r="A97" s="32" t="n">
        <v>46297</v>
      </c>
      <c r="B97" s="33" t="s">
        <v>56</v>
      </c>
      <c r="C97" s="33" t="s">
        <v>99</v>
      </c>
      <c r="D97" s="33" t="s">
        <v>106</v>
      </c>
      <c r="E97" s="34" t="n">
        <v>200000</v>
      </c>
      <c r="F97" s="33" t="s">
        <v>59</v>
      </c>
      <c r="G97" s="33"/>
      <c r="H97" s="35" t="str">
        <f aca="false">IF(AND(A97="",E97=""),"",IF(OR(A97="",B97="",C97="",E97=""),"빈 칸 확인",IF(N(E97)&lt;=0,"금액 확인",IF(IF(B97="수입",COUNTIF(목록!$B$5:$B$14,C97),COUNTIF(목록!$C$5:$C$24,C97))=0,"분류 확인","OK"))))</f>
        <v>OK</v>
      </c>
    </row>
    <row r="98" customFormat="false" ht="15" hidden="false" customHeight="false" outlineLevel="0" collapsed="false">
      <c r="A98" s="32" t="n">
        <v>46298</v>
      </c>
      <c r="B98" s="33" t="s">
        <v>56</v>
      </c>
      <c r="C98" s="33" t="s">
        <v>63</v>
      </c>
      <c r="D98" s="33" t="s">
        <v>64</v>
      </c>
      <c r="E98" s="34" t="n">
        <v>105700</v>
      </c>
      <c r="F98" s="33" t="s">
        <v>65</v>
      </c>
      <c r="G98" s="33"/>
      <c r="H98" s="35" t="str">
        <f aca="false">IF(AND(A98="",E98=""),"",IF(OR(A98="",B98="",C98="",E98=""),"빈 칸 확인",IF(N(E98)&lt;=0,"금액 확인",IF(IF(B98="수입",COUNTIF(목록!$B$5:$B$14,C98),COUNTIF(목록!$C$5:$C$24,C98))=0,"분류 확인","OK"))))</f>
        <v>OK</v>
      </c>
    </row>
    <row r="99" customFormat="false" ht="15" hidden="false" customHeight="false" outlineLevel="0" collapsed="false">
      <c r="A99" s="32" t="n">
        <v>46300</v>
      </c>
      <c r="B99" s="33" t="s">
        <v>56</v>
      </c>
      <c r="C99" s="33" t="s">
        <v>66</v>
      </c>
      <c r="D99" s="33" t="s">
        <v>70</v>
      </c>
      <c r="E99" s="34" t="n">
        <v>11000</v>
      </c>
      <c r="F99" s="33" t="s">
        <v>62</v>
      </c>
      <c r="G99" s="33"/>
      <c r="H99" s="35" t="str">
        <f aca="false">IF(AND(A99="",E99=""),"",IF(OR(A99="",B99="",C99="",E99=""),"빈 칸 확인",IF(N(E99)&lt;=0,"금액 확인",IF(IF(B99="수입",COUNTIF(목록!$B$5:$B$14,C99),COUNTIF(목록!$C$5:$C$24,C99))=0,"분류 확인","OK"))))</f>
        <v>OK</v>
      </c>
    </row>
    <row r="100" customFormat="false" ht="15" hidden="false" customHeight="false" outlineLevel="0" collapsed="false">
      <c r="A100" s="32" t="n">
        <v>46302</v>
      </c>
      <c r="B100" s="33" t="s">
        <v>56</v>
      </c>
      <c r="C100" s="33" t="s">
        <v>90</v>
      </c>
      <c r="D100" s="33" t="s">
        <v>91</v>
      </c>
      <c r="E100" s="34" t="n">
        <v>10900</v>
      </c>
      <c r="F100" s="33" t="s">
        <v>62</v>
      </c>
      <c r="G100" s="33"/>
      <c r="H100" s="35" t="str">
        <f aca="false">IF(AND(A100="",E100=""),"",IF(OR(A100="",B100="",C100="",E100=""),"빈 칸 확인",IF(N(E100)&lt;=0,"금액 확인",IF(IF(B100="수입",COUNTIF(목록!$B$5:$B$14,C100),COUNTIF(목록!$C$5:$C$24,C100))=0,"분류 확인","OK"))))</f>
        <v>OK</v>
      </c>
    </row>
    <row r="101" customFormat="false" ht="15" hidden="false" customHeight="false" outlineLevel="0" collapsed="false">
      <c r="A101" s="32" t="n">
        <v>46303</v>
      </c>
      <c r="B101" s="33" t="s">
        <v>56</v>
      </c>
      <c r="C101" s="33" t="s">
        <v>66</v>
      </c>
      <c r="D101" s="33" t="s">
        <v>70</v>
      </c>
      <c r="E101" s="34" t="n">
        <v>9500</v>
      </c>
      <c r="F101" s="33" t="s">
        <v>62</v>
      </c>
      <c r="G101" s="33"/>
      <c r="H101" s="35" t="str">
        <f aca="false">IF(AND(A101="",E101=""),"",IF(OR(A101="",B101="",C101="",E101=""),"빈 칸 확인",IF(N(E101)&lt;=0,"금액 확인",IF(IF(B101="수입",COUNTIF(목록!$B$5:$B$14,C101),COUNTIF(목록!$C$5:$C$24,C101))=0,"분류 확인","OK"))))</f>
        <v>OK</v>
      </c>
    </row>
    <row r="102" customFormat="false" ht="15" hidden="false" customHeight="false" outlineLevel="0" collapsed="false">
      <c r="A102" s="32" t="n">
        <v>46303</v>
      </c>
      <c r="B102" s="33" t="s">
        <v>56</v>
      </c>
      <c r="C102" s="33" t="s">
        <v>66</v>
      </c>
      <c r="D102" s="33" t="s">
        <v>67</v>
      </c>
      <c r="E102" s="34" t="n">
        <v>6000</v>
      </c>
      <c r="F102" s="33" t="s">
        <v>68</v>
      </c>
      <c r="G102" s="33"/>
      <c r="H102" s="35" t="str">
        <f aca="false">IF(AND(A102="",E102=""),"",IF(OR(A102="",B102="",C102="",E102=""),"빈 칸 확인",IF(N(E102)&lt;=0,"금액 확인",IF(IF(B102="수입",COUNTIF(목록!$B$5:$B$14,C102),COUNTIF(목록!$C$5:$C$24,C102))=0,"분류 확인","OK"))))</f>
        <v>OK</v>
      </c>
    </row>
    <row r="103" customFormat="false" ht="15" hidden="false" customHeight="false" outlineLevel="0" collapsed="false">
      <c r="A103" s="32" t="n">
        <v>46304</v>
      </c>
      <c r="B103" s="33" t="s">
        <v>56</v>
      </c>
      <c r="C103" s="33" t="s">
        <v>66</v>
      </c>
      <c r="D103" s="33" t="s">
        <v>70</v>
      </c>
      <c r="E103" s="34" t="n">
        <v>12000</v>
      </c>
      <c r="F103" s="33" t="s">
        <v>62</v>
      </c>
      <c r="G103" s="33"/>
      <c r="H103" s="35" t="str">
        <f aca="false">IF(AND(A103="",E103=""),"",IF(OR(A103="",B103="",C103="",E103=""),"빈 칸 확인",IF(N(E103)&lt;=0,"금액 확인",IF(IF(B103="수입",COUNTIF(목록!$B$5:$B$14,C103),COUNTIF(목록!$C$5:$C$24,C103))=0,"분류 확인","OK"))))</f>
        <v>OK</v>
      </c>
    </row>
    <row r="104" customFormat="false" ht="15" hidden="false" customHeight="false" outlineLevel="0" collapsed="false">
      <c r="A104" s="32" t="n">
        <v>46304</v>
      </c>
      <c r="B104" s="33" t="s">
        <v>56</v>
      </c>
      <c r="C104" s="33" t="s">
        <v>63</v>
      </c>
      <c r="D104" s="33" t="s">
        <v>69</v>
      </c>
      <c r="E104" s="34" t="n">
        <v>7800</v>
      </c>
      <c r="F104" s="33" t="s">
        <v>62</v>
      </c>
      <c r="G104" s="33"/>
      <c r="H104" s="35" t="str">
        <f aca="false">IF(AND(A104="",E104=""),"",IF(OR(A104="",B104="",C104="",E104=""),"빈 칸 확인",IF(N(E104)&lt;=0,"금액 확인",IF(IF(B104="수입",COUNTIF(목록!$B$5:$B$14,C104),COUNTIF(목록!$C$5:$C$24,C104))=0,"분류 확인","OK"))))</f>
        <v>OK</v>
      </c>
    </row>
    <row r="105" customFormat="false" ht="15" hidden="false" customHeight="false" outlineLevel="0" collapsed="false">
      <c r="A105" s="32" t="n">
        <v>46305</v>
      </c>
      <c r="B105" s="33" t="s">
        <v>56</v>
      </c>
      <c r="C105" s="33" t="s">
        <v>75</v>
      </c>
      <c r="D105" s="33" t="s">
        <v>76</v>
      </c>
      <c r="E105" s="34" t="n">
        <v>52000</v>
      </c>
      <c r="F105" s="33" t="s">
        <v>59</v>
      </c>
      <c r="G105" s="33" t="s">
        <v>77</v>
      </c>
      <c r="H105" s="35" t="str">
        <f aca="false">IF(AND(A105="",E105=""),"",IF(OR(A105="",B105="",C105="",E105=""),"빈 칸 확인",IF(N(E105)&lt;=0,"금액 확인",IF(IF(B105="수입",COUNTIF(목록!$B$5:$B$14,C105),COUNTIF(목록!$C$5:$C$24,C105))=0,"분류 확인","OK"))))</f>
        <v>OK</v>
      </c>
    </row>
    <row r="106" customFormat="false" ht="15" hidden="false" customHeight="false" outlineLevel="0" collapsed="false">
      <c r="A106" s="32" t="n">
        <v>46305</v>
      </c>
      <c r="B106" s="33" t="s">
        <v>56</v>
      </c>
      <c r="C106" s="33" t="s">
        <v>63</v>
      </c>
      <c r="D106" s="33" t="s">
        <v>64</v>
      </c>
      <c r="E106" s="34" t="n">
        <v>88500</v>
      </c>
      <c r="F106" s="33" t="s">
        <v>65</v>
      </c>
      <c r="G106" s="33"/>
      <c r="H106" s="35" t="str">
        <f aca="false">IF(AND(A106="",E106=""),"",IF(OR(A106="",B106="",C106="",E106=""),"빈 칸 확인",IF(N(E106)&lt;=0,"금액 확인",IF(IF(B106="수입",COUNTIF(목록!$B$5:$B$14,C106),COUNTIF(목록!$C$5:$C$24,C106))=0,"분류 확인","OK"))))</f>
        <v>OK</v>
      </c>
    </row>
    <row r="107" customFormat="false" ht="15" hidden="false" customHeight="false" outlineLevel="0" collapsed="false">
      <c r="A107" s="32" t="n">
        <v>46305</v>
      </c>
      <c r="B107" s="33" t="s">
        <v>56</v>
      </c>
      <c r="C107" s="33" t="s">
        <v>66</v>
      </c>
      <c r="D107" s="33" t="s">
        <v>67</v>
      </c>
      <c r="E107" s="34" t="n">
        <v>6000</v>
      </c>
      <c r="F107" s="33" t="s">
        <v>68</v>
      </c>
      <c r="G107" s="33"/>
      <c r="H107" s="35" t="str">
        <f aca="false">IF(AND(A107="",E107=""),"",IF(OR(A107="",B107="",C107="",E107=""),"빈 칸 확인",IF(N(E107)&lt;=0,"금액 확인",IF(IF(B107="수입",COUNTIF(목록!$B$5:$B$14,C107),COUNTIF(목록!$C$5:$C$24,C107))=0,"분류 확인","OK"))))</f>
        <v>OK</v>
      </c>
    </row>
    <row r="108" customFormat="false" ht="15" hidden="false" customHeight="false" outlineLevel="0" collapsed="false">
      <c r="A108" s="32" t="n">
        <v>46305</v>
      </c>
      <c r="B108" s="33" t="s">
        <v>56</v>
      </c>
      <c r="C108" s="33" t="s">
        <v>71</v>
      </c>
      <c r="D108" s="33" t="s">
        <v>107</v>
      </c>
      <c r="E108" s="34" t="n">
        <v>89000</v>
      </c>
      <c r="F108" s="33" t="s">
        <v>65</v>
      </c>
      <c r="G108" s="33"/>
      <c r="H108" s="35" t="str">
        <f aca="false">IF(AND(A108="",E108=""),"",IF(OR(A108="",B108="",C108="",E108=""),"빈 칸 확인",IF(N(E108)&lt;=0,"금액 확인",IF(IF(B108="수입",COUNTIF(목록!$B$5:$B$14,C108),COUNTIF(목록!$C$5:$C$24,C108))=0,"분류 확인","OK"))))</f>
        <v>OK</v>
      </c>
    </row>
    <row r="109" customFormat="false" ht="15" hidden="false" customHeight="false" outlineLevel="0" collapsed="false">
      <c r="A109" s="32" t="n">
        <v>46306</v>
      </c>
      <c r="B109" s="33" t="s">
        <v>56</v>
      </c>
      <c r="C109" s="33" t="s">
        <v>94</v>
      </c>
      <c r="D109" s="33" t="s">
        <v>108</v>
      </c>
      <c r="E109" s="34" t="n">
        <v>18000</v>
      </c>
      <c r="F109" s="33" t="s">
        <v>62</v>
      </c>
      <c r="G109" s="33"/>
      <c r="H109" s="35" t="str">
        <f aca="false">IF(AND(A109="",E109=""),"",IF(OR(A109="",B109="",C109="",E109=""),"빈 칸 확인",IF(N(E109)&lt;=0,"금액 확인",IF(IF(B109="수입",COUNTIF(목록!$B$5:$B$14,C109),COUNTIF(목록!$C$5:$C$24,C109))=0,"분류 확인","OK"))))</f>
        <v>OK</v>
      </c>
    </row>
    <row r="110" customFormat="false" ht="15" hidden="false" customHeight="false" outlineLevel="0" collapsed="false">
      <c r="A110" s="32" t="n">
        <v>46307</v>
      </c>
      <c r="B110" s="33" t="s">
        <v>56</v>
      </c>
      <c r="C110" s="33" t="s">
        <v>66</v>
      </c>
      <c r="D110" s="33" t="s">
        <v>70</v>
      </c>
      <c r="E110" s="34" t="n">
        <v>10000</v>
      </c>
      <c r="F110" s="33" t="s">
        <v>62</v>
      </c>
      <c r="G110" s="33"/>
      <c r="H110" s="35" t="str">
        <f aca="false">IF(AND(A110="",E110=""),"",IF(OR(A110="",B110="",C110="",E110=""),"빈 칸 확인",IF(N(E110)&lt;=0,"금액 확인",IF(IF(B110="수입",COUNTIF(목록!$B$5:$B$14,C110),COUNTIF(목록!$C$5:$C$24,C110))=0,"분류 확인","OK"))))</f>
        <v>OK</v>
      </c>
    </row>
    <row r="111" customFormat="false" ht="15" hidden="false" customHeight="false" outlineLevel="0" collapsed="false">
      <c r="A111" s="32" t="n">
        <v>46308</v>
      </c>
      <c r="B111" s="33" t="s">
        <v>56</v>
      </c>
      <c r="C111" s="33" t="s">
        <v>66</v>
      </c>
      <c r="D111" s="33" t="s">
        <v>70</v>
      </c>
      <c r="E111" s="34" t="n">
        <v>13000</v>
      </c>
      <c r="F111" s="33" t="s">
        <v>62</v>
      </c>
      <c r="G111" s="33"/>
      <c r="H111" s="35" t="str">
        <f aca="false">IF(AND(A111="",E111=""),"",IF(OR(A111="",B111="",C111="",E111=""),"빈 칸 확인",IF(N(E111)&lt;=0,"금액 확인",IF(IF(B111="수입",COUNTIF(목록!$B$5:$B$14,C111),COUNTIF(목록!$C$5:$C$24,C111))=0,"분류 확인","OK"))))</f>
        <v>OK</v>
      </c>
    </row>
    <row r="112" customFormat="false" ht="15" hidden="false" customHeight="false" outlineLevel="0" collapsed="false">
      <c r="A112" s="32" t="n">
        <v>46308</v>
      </c>
      <c r="B112" s="33" t="s">
        <v>56</v>
      </c>
      <c r="C112" s="33" t="s">
        <v>66</v>
      </c>
      <c r="D112" s="33" t="s">
        <v>67</v>
      </c>
      <c r="E112" s="34" t="n">
        <v>5000</v>
      </c>
      <c r="F112" s="33" t="s">
        <v>68</v>
      </c>
      <c r="G112" s="33"/>
      <c r="H112" s="35" t="str">
        <f aca="false">IF(AND(A112="",E112=""),"",IF(OR(A112="",B112="",C112="",E112=""),"빈 칸 확인",IF(N(E112)&lt;=0,"금액 확인",IF(IF(B112="수입",COUNTIF(목록!$B$5:$B$14,C112),COUNTIF(목록!$C$5:$C$24,C112))=0,"분류 확인","OK"))))</f>
        <v>OK</v>
      </c>
    </row>
    <row r="113" customFormat="false" ht="15" hidden="false" customHeight="false" outlineLevel="0" collapsed="false">
      <c r="A113" s="32" t="n">
        <v>46310</v>
      </c>
      <c r="B113" s="33" t="s">
        <v>56</v>
      </c>
      <c r="C113" s="33" t="s">
        <v>60</v>
      </c>
      <c r="D113" s="33" t="s">
        <v>61</v>
      </c>
      <c r="E113" s="34" t="n">
        <v>50000</v>
      </c>
      <c r="F113" s="33" t="s">
        <v>62</v>
      </c>
      <c r="G113" s="33"/>
      <c r="H113" s="35" t="str">
        <f aca="false">IF(AND(A113="",E113=""),"",IF(OR(A113="",B113="",C113="",E113=""),"빈 칸 확인",IF(N(E113)&lt;=0,"금액 확인",IF(IF(B113="수입",COUNTIF(목록!$B$5:$B$14,C113),COUNTIF(목록!$C$5:$C$24,C113))=0,"분류 확인","OK"))))</f>
        <v>OK</v>
      </c>
    </row>
    <row r="114" customFormat="false" ht="15" hidden="false" customHeight="false" outlineLevel="0" collapsed="false">
      <c r="A114" s="32" t="n">
        <v>46310</v>
      </c>
      <c r="B114" s="33" t="s">
        <v>56</v>
      </c>
      <c r="C114" s="33" t="s">
        <v>78</v>
      </c>
      <c r="D114" s="33" t="s">
        <v>79</v>
      </c>
      <c r="E114" s="34" t="n">
        <v>65000</v>
      </c>
      <c r="F114" s="33" t="s">
        <v>65</v>
      </c>
      <c r="G114" s="33" t="s">
        <v>77</v>
      </c>
      <c r="H114" s="35" t="str">
        <f aca="false">IF(AND(A114="",E114=""),"",IF(OR(A114="",B114="",C114="",E114=""),"빈 칸 확인",IF(N(E114)&lt;=0,"금액 확인",IF(IF(B114="수입",COUNTIF(목록!$B$5:$B$14,C114),COUNTIF(목록!$C$5:$C$24,C114))=0,"분류 확인","OK"))))</f>
        <v>OK</v>
      </c>
    </row>
    <row r="115" customFormat="false" ht="15" hidden="false" customHeight="false" outlineLevel="0" collapsed="false">
      <c r="A115" s="32" t="n">
        <v>46310</v>
      </c>
      <c r="B115" s="33" t="s">
        <v>56</v>
      </c>
      <c r="C115" s="33" t="s">
        <v>66</v>
      </c>
      <c r="D115" s="33" t="s">
        <v>70</v>
      </c>
      <c r="E115" s="34" t="n">
        <v>9500</v>
      </c>
      <c r="F115" s="33" t="s">
        <v>62</v>
      </c>
      <c r="G115" s="33"/>
      <c r="H115" s="35" t="str">
        <f aca="false">IF(AND(A115="",E115=""),"",IF(OR(A115="",B115="",C115="",E115=""),"빈 칸 확인",IF(N(E115)&lt;=0,"금액 확인",IF(IF(B115="수입",COUNTIF(목록!$B$5:$B$14,C115),COUNTIF(목록!$C$5:$C$24,C115))=0,"분류 확인","OK"))))</f>
        <v>OK</v>
      </c>
    </row>
    <row r="116" customFormat="false" ht="15" hidden="false" customHeight="false" outlineLevel="0" collapsed="false">
      <c r="A116" s="32" t="n">
        <v>46311</v>
      </c>
      <c r="B116" s="33" t="s">
        <v>56</v>
      </c>
      <c r="C116" s="33" t="s">
        <v>66</v>
      </c>
      <c r="D116" s="33" t="s">
        <v>83</v>
      </c>
      <c r="E116" s="34" t="n">
        <v>24500</v>
      </c>
      <c r="F116" s="33" t="s">
        <v>68</v>
      </c>
      <c r="G116" s="33"/>
      <c r="H116" s="35" t="str">
        <f aca="false">IF(AND(A116="",E116=""),"",IF(OR(A116="",B116="",C116="",E116=""),"빈 칸 확인",IF(N(E116)&lt;=0,"금액 확인",IF(IF(B116="수입",COUNTIF(목록!$B$5:$B$14,C116),COUNTIF(목록!$C$5:$C$24,C116))=0,"분류 확인","OK"))))</f>
        <v>OK</v>
      </c>
    </row>
    <row r="117" customFormat="false" ht="15" hidden="false" customHeight="false" outlineLevel="0" collapsed="false">
      <c r="A117" s="32" t="n">
        <v>46312</v>
      </c>
      <c r="B117" s="33" t="s">
        <v>56</v>
      </c>
      <c r="C117" s="33" t="s">
        <v>80</v>
      </c>
      <c r="D117" s="36" t="s">
        <v>82</v>
      </c>
      <c r="E117" s="34" t="n">
        <v>13500</v>
      </c>
      <c r="F117" s="33" t="s">
        <v>65</v>
      </c>
      <c r="G117" s="33"/>
      <c r="H117" s="35" t="str">
        <f aca="false">IF(AND(A117="",E117=""),"",IF(OR(A117="",B117="",C117="",E117=""),"빈 칸 확인",IF(N(E117)&lt;=0,"금액 확인",IF(IF(B117="수입",COUNTIF(목록!$B$5:$B$14,C117),COUNTIF(목록!$C$5:$C$24,C117))=0,"분류 확인","OK"))))</f>
        <v>OK</v>
      </c>
    </row>
    <row r="118" customFormat="false" ht="15" hidden="false" customHeight="false" outlineLevel="0" collapsed="false">
      <c r="A118" s="32" t="n">
        <v>46312</v>
      </c>
      <c r="B118" s="33" t="s">
        <v>56</v>
      </c>
      <c r="C118" s="33" t="s">
        <v>63</v>
      </c>
      <c r="D118" s="33" t="s">
        <v>64</v>
      </c>
      <c r="E118" s="34" t="n">
        <v>76500</v>
      </c>
      <c r="F118" s="33" t="s">
        <v>65</v>
      </c>
      <c r="G118" s="33"/>
      <c r="H118" s="35" t="str">
        <f aca="false">IF(AND(A118="",E118=""),"",IF(OR(A118="",B118="",C118="",E118=""),"빈 칸 확인",IF(N(E118)&lt;=0,"금액 확인",IF(IF(B118="수입",COUNTIF(목록!$B$5:$B$14,C118),COUNTIF(목록!$C$5:$C$24,C118))=0,"분류 확인","OK"))))</f>
        <v>OK</v>
      </c>
    </row>
    <row r="119" customFormat="false" ht="15" hidden="false" customHeight="false" outlineLevel="0" collapsed="false">
      <c r="A119" s="32" t="n">
        <v>46312</v>
      </c>
      <c r="B119" s="33" t="s">
        <v>56</v>
      </c>
      <c r="C119" s="33" t="s">
        <v>66</v>
      </c>
      <c r="D119" s="33" t="s">
        <v>67</v>
      </c>
      <c r="E119" s="34" t="n">
        <v>4500</v>
      </c>
      <c r="F119" s="33" t="s">
        <v>68</v>
      </c>
      <c r="G119" s="33"/>
      <c r="H119" s="35" t="str">
        <f aca="false">IF(AND(A119="",E119=""),"",IF(OR(A119="",B119="",C119="",E119=""),"빈 칸 확인",IF(N(E119)&lt;=0,"금액 확인",IF(IF(B119="수입",COUNTIF(목록!$B$5:$B$14,C119),COUNTIF(목록!$C$5:$C$24,C119))=0,"분류 확인","OK"))))</f>
        <v>OK</v>
      </c>
    </row>
    <row r="120" customFormat="false" ht="15" hidden="false" customHeight="false" outlineLevel="0" collapsed="false">
      <c r="A120" s="32" t="n">
        <v>46312</v>
      </c>
      <c r="B120" s="33" t="s">
        <v>56</v>
      </c>
      <c r="C120" s="33" t="s">
        <v>63</v>
      </c>
      <c r="D120" s="33" t="s">
        <v>69</v>
      </c>
      <c r="E120" s="34" t="n">
        <v>4700</v>
      </c>
      <c r="F120" s="33" t="s">
        <v>62</v>
      </c>
      <c r="G120" s="33"/>
      <c r="H120" s="35" t="str">
        <f aca="false">IF(AND(A120="",E120=""),"",IF(OR(A120="",B120="",C120="",E120=""),"빈 칸 확인",IF(N(E120)&lt;=0,"금액 확인",IF(IF(B120="수입",COUNTIF(목록!$B$5:$B$14,C120),COUNTIF(목록!$C$5:$C$24,C120))=0,"분류 확인","OK"))))</f>
        <v>OK</v>
      </c>
    </row>
    <row r="121" customFormat="false" ht="15" hidden="false" customHeight="false" outlineLevel="0" collapsed="false">
      <c r="A121" s="32" t="n">
        <v>46312</v>
      </c>
      <c r="B121" s="33" t="s">
        <v>56</v>
      </c>
      <c r="C121" s="33" t="s">
        <v>80</v>
      </c>
      <c r="D121" s="33" t="s">
        <v>109</v>
      </c>
      <c r="E121" s="34" t="n">
        <v>24000</v>
      </c>
      <c r="F121" s="33" t="s">
        <v>68</v>
      </c>
      <c r="G121" s="33"/>
      <c r="H121" s="35" t="str">
        <f aca="false">IF(AND(A121="",E121=""),"",IF(OR(A121="",B121="",C121="",E121=""),"빈 칸 확인",IF(N(E121)&lt;=0,"금액 확인",IF(IF(B121="수입",COUNTIF(목록!$B$5:$B$14,C121),COUNTIF(목록!$C$5:$C$24,C121))=0,"분류 확인","OK"))))</f>
        <v>OK</v>
      </c>
    </row>
    <row r="122" customFormat="false" ht="15" hidden="false" customHeight="false" outlineLevel="0" collapsed="false">
      <c r="A122" s="32" t="n">
        <v>46314</v>
      </c>
      <c r="B122" s="33" t="s">
        <v>56</v>
      </c>
      <c r="C122" s="33" t="s">
        <v>63</v>
      </c>
      <c r="D122" s="33" t="s">
        <v>69</v>
      </c>
      <c r="E122" s="34" t="n">
        <v>4800</v>
      </c>
      <c r="F122" s="33" t="s">
        <v>62</v>
      </c>
      <c r="G122" s="33"/>
      <c r="H122" s="35" t="str">
        <f aca="false">IF(AND(A122="",E122=""),"",IF(OR(A122="",B122="",C122="",E122=""),"빈 칸 확인",IF(N(E122)&lt;=0,"금액 확인",IF(IF(B122="수입",COUNTIF(목록!$B$5:$B$14,C122),COUNTIF(목록!$C$5:$C$24,C122))=0,"분류 확인","OK"))))</f>
        <v>OK</v>
      </c>
    </row>
    <row r="123" customFormat="false" ht="15" hidden="false" customHeight="false" outlineLevel="0" collapsed="false">
      <c r="A123" s="32" t="n">
        <v>46315</v>
      </c>
      <c r="B123" s="33" t="s">
        <v>56</v>
      </c>
      <c r="C123" s="33" t="s">
        <v>66</v>
      </c>
      <c r="D123" s="33" t="s">
        <v>70</v>
      </c>
      <c r="E123" s="34" t="n">
        <v>13000</v>
      </c>
      <c r="F123" s="33" t="s">
        <v>62</v>
      </c>
      <c r="G123" s="33"/>
      <c r="H123" s="35" t="str">
        <f aca="false">IF(AND(A123="",E123=""),"",IF(OR(A123="",B123="",C123="",E123=""),"빈 칸 확인",IF(N(E123)&lt;=0,"금액 확인",IF(IF(B123="수입",COUNTIF(목록!$B$5:$B$14,C123),COUNTIF(목록!$C$5:$C$24,C123))=0,"분류 확인","OK"))))</f>
        <v>OK</v>
      </c>
    </row>
    <row r="124" customFormat="false" ht="15" hidden="false" customHeight="false" outlineLevel="0" collapsed="false">
      <c r="A124" s="32" t="n">
        <v>46315</v>
      </c>
      <c r="B124" s="33" t="s">
        <v>56</v>
      </c>
      <c r="C124" s="33" t="s">
        <v>66</v>
      </c>
      <c r="D124" s="33" t="s">
        <v>67</v>
      </c>
      <c r="E124" s="34" t="n">
        <v>6000</v>
      </c>
      <c r="F124" s="33" t="s">
        <v>68</v>
      </c>
      <c r="G124" s="33"/>
      <c r="H124" s="35" t="str">
        <f aca="false">IF(AND(A124="",E124=""),"",IF(OR(A124="",B124="",C124="",E124=""),"빈 칸 확인",IF(N(E124)&lt;=0,"금액 확인",IF(IF(B124="수입",COUNTIF(목록!$B$5:$B$14,C124),COUNTIF(목록!$C$5:$C$24,C124))=0,"분류 확인","OK"))))</f>
        <v>OK</v>
      </c>
    </row>
    <row r="125" customFormat="false" ht="15" hidden="false" customHeight="false" outlineLevel="0" collapsed="false">
      <c r="A125" s="32" t="n">
        <v>46315</v>
      </c>
      <c r="B125" s="33" t="s">
        <v>86</v>
      </c>
      <c r="C125" s="33" t="s">
        <v>97</v>
      </c>
      <c r="D125" s="33" t="s">
        <v>110</v>
      </c>
      <c r="E125" s="34" t="n">
        <v>32000</v>
      </c>
      <c r="F125" s="33" t="s">
        <v>59</v>
      </c>
      <c r="G125" s="33"/>
      <c r="H125" s="35" t="str">
        <f aca="false">IF(AND(A125="",E125=""),"",IF(OR(A125="",B125="",C125="",E125=""),"빈 칸 확인",IF(N(E125)&lt;=0,"금액 확인",IF(IF(B125="수입",COUNTIF(목록!$B$5:$B$14,C125),COUNTIF(목록!$C$5:$C$24,C125))=0,"분류 확인","OK"))))</f>
        <v>OK</v>
      </c>
    </row>
    <row r="126" customFormat="false" ht="15" hidden="false" customHeight="false" outlineLevel="0" collapsed="false">
      <c r="A126" s="32" t="n">
        <v>46316</v>
      </c>
      <c r="B126" s="33" t="s">
        <v>56</v>
      </c>
      <c r="C126" s="33" t="s">
        <v>66</v>
      </c>
      <c r="D126" s="33" t="s">
        <v>70</v>
      </c>
      <c r="E126" s="34" t="n">
        <v>12000</v>
      </c>
      <c r="F126" s="33" t="s">
        <v>62</v>
      </c>
      <c r="G126" s="33"/>
      <c r="H126" s="35" t="str">
        <f aca="false">IF(AND(A126="",E126=""),"",IF(OR(A126="",B126="",C126="",E126=""),"빈 칸 확인",IF(N(E126)&lt;=0,"금액 확인",IF(IF(B126="수입",COUNTIF(목록!$B$5:$B$14,C126),COUNTIF(목록!$C$5:$C$24,C126))=0,"분류 확인","OK"))))</f>
        <v>OK</v>
      </c>
    </row>
    <row r="127" customFormat="false" ht="15" hidden="false" customHeight="false" outlineLevel="0" collapsed="false">
      <c r="A127" s="32" t="n">
        <v>46316</v>
      </c>
      <c r="B127" s="33" t="s">
        <v>56</v>
      </c>
      <c r="C127" s="33" t="s">
        <v>66</v>
      </c>
      <c r="D127" s="33" t="s">
        <v>67</v>
      </c>
      <c r="E127" s="34" t="n">
        <v>6000</v>
      </c>
      <c r="F127" s="33" t="s">
        <v>68</v>
      </c>
      <c r="G127" s="33"/>
      <c r="H127" s="35" t="str">
        <f aca="false">IF(AND(A127="",E127=""),"",IF(OR(A127="",B127="",C127="",E127=""),"빈 칸 확인",IF(N(E127)&lt;=0,"금액 확인",IF(IF(B127="수입",COUNTIF(목록!$B$5:$B$14,C127),COUNTIF(목록!$C$5:$C$24,C127))=0,"분류 확인","OK"))))</f>
        <v>OK</v>
      </c>
    </row>
    <row r="128" customFormat="false" ht="15" hidden="false" customHeight="false" outlineLevel="0" collapsed="false">
      <c r="A128" s="32" t="n">
        <v>46317</v>
      </c>
      <c r="B128" s="33" t="s">
        <v>56</v>
      </c>
      <c r="C128" s="33" t="s">
        <v>66</v>
      </c>
      <c r="D128" s="33" t="s">
        <v>70</v>
      </c>
      <c r="E128" s="34" t="n">
        <v>12000</v>
      </c>
      <c r="F128" s="33" t="s">
        <v>62</v>
      </c>
      <c r="G128" s="33"/>
      <c r="H128" s="35" t="str">
        <f aca="false">IF(AND(A128="",E128=""),"",IF(OR(A128="",B128="",C128="",E128=""),"빈 칸 확인",IF(N(E128)&lt;=0,"금액 확인",IF(IF(B128="수입",COUNTIF(목록!$B$5:$B$14,C128),COUNTIF(목록!$C$5:$C$24,C128))=0,"분류 확인","OK"))))</f>
        <v>OK</v>
      </c>
    </row>
    <row r="129" customFormat="false" ht="15" hidden="false" customHeight="false" outlineLevel="0" collapsed="false">
      <c r="A129" s="32" t="n">
        <v>46318</v>
      </c>
      <c r="B129" s="33" t="s">
        <v>86</v>
      </c>
      <c r="C129" s="33" t="s">
        <v>87</v>
      </c>
      <c r="D129" s="33" t="s">
        <v>88</v>
      </c>
      <c r="E129" s="34" t="n">
        <v>3620000</v>
      </c>
      <c r="F129" s="33" t="s">
        <v>59</v>
      </c>
      <c r="G129" s="33" t="s">
        <v>89</v>
      </c>
      <c r="H129" s="35" t="str">
        <f aca="false">IF(AND(A129="",E129=""),"",IF(OR(A129="",B129="",C129="",E129=""),"빈 칸 확인",IF(N(E129)&lt;=0,"금액 확인",IF(IF(B129="수입",COUNTIF(목록!$B$5:$B$14,C129),COUNTIF(목록!$C$5:$C$24,C129))=0,"분류 확인","OK"))))</f>
        <v>OK</v>
      </c>
    </row>
    <row r="130" customFormat="false" ht="15" hidden="false" customHeight="false" outlineLevel="0" collapsed="false">
      <c r="A130" s="32" t="n">
        <v>46318</v>
      </c>
      <c r="B130" s="33" t="s">
        <v>56</v>
      </c>
      <c r="C130" s="33" t="s">
        <v>66</v>
      </c>
      <c r="D130" s="33" t="s">
        <v>67</v>
      </c>
      <c r="E130" s="34" t="n">
        <v>4500</v>
      </c>
      <c r="F130" s="33" t="s">
        <v>68</v>
      </c>
      <c r="G130" s="33"/>
      <c r="H130" s="35" t="str">
        <f aca="false">IF(AND(A130="",E130=""),"",IF(OR(A130="",B130="",C130="",E130=""),"빈 칸 확인",IF(N(E130)&lt;=0,"금액 확인",IF(IF(B130="수입",COUNTIF(목록!$B$5:$B$14,C130),COUNTIF(목록!$C$5:$C$24,C130))=0,"분류 확인","OK"))))</f>
        <v>OK</v>
      </c>
    </row>
    <row r="131" customFormat="false" ht="15" hidden="false" customHeight="false" outlineLevel="0" collapsed="false">
      <c r="A131" s="32" t="n">
        <v>46318</v>
      </c>
      <c r="B131" s="33" t="s">
        <v>56</v>
      </c>
      <c r="C131" s="33" t="s">
        <v>66</v>
      </c>
      <c r="D131" s="33" t="s">
        <v>83</v>
      </c>
      <c r="E131" s="34" t="n">
        <v>28000</v>
      </c>
      <c r="F131" s="33" t="s">
        <v>68</v>
      </c>
      <c r="G131" s="33"/>
      <c r="H131" s="35" t="str">
        <f aca="false">IF(AND(A131="",E131=""),"",IF(OR(A131="",B131="",C131="",E131=""),"빈 칸 확인",IF(N(E131)&lt;=0,"금액 확인",IF(IF(B131="수입",COUNTIF(목록!$B$5:$B$14,C131),COUNTIF(목록!$C$5:$C$24,C131))=0,"분류 확인","OK"))))</f>
        <v>OK</v>
      </c>
    </row>
    <row r="132" customFormat="false" ht="15" hidden="false" customHeight="false" outlineLevel="0" collapsed="false">
      <c r="A132" s="32" t="n">
        <v>46319</v>
      </c>
      <c r="B132" s="33" t="s">
        <v>56</v>
      </c>
      <c r="C132" s="33" t="s">
        <v>63</v>
      </c>
      <c r="D132" s="33" t="s">
        <v>64</v>
      </c>
      <c r="E132" s="34" t="n">
        <v>111300</v>
      </c>
      <c r="F132" s="33" t="s">
        <v>65</v>
      </c>
      <c r="G132" s="33"/>
      <c r="H132" s="35" t="str">
        <f aca="false">IF(AND(A132="",E132=""),"",IF(OR(A132="",B132="",C132="",E132=""),"빈 칸 확인",IF(N(E132)&lt;=0,"금액 확인",IF(IF(B132="수입",COUNTIF(목록!$B$5:$B$14,C132),COUNTIF(목록!$C$5:$C$24,C132))=0,"분류 확인","OK"))))</f>
        <v>OK</v>
      </c>
    </row>
    <row r="133" customFormat="false" ht="15" hidden="false" customHeight="false" outlineLevel="0" collapsed="false">
      <c r="A133" s="32" t="n">
        <v>46319</v>
      </c>
      <c r="B133" s="33" t="s">
        <v>56</v>
      </c>
      <c r="C133" s="33" t="s">
        <v>63</v>
      </c>
      <c r="D133" s="33" t="s">
        <v>69</v>
      </c>
      <c r="E133" s="34" t="n">
        <v>9400</v>
      </c>
      <c r="F133" s="33" t="s">
        <v>62</v>
      </c>
      <c r="G133" s="33"/>
      <c r="H133" s="35" t="str">
        <f aca="false">IF(AND(A133="",E133=""),"",IF(OR(A133="",B133="",C133="",E133=""),"빈 칸 확인",IF(N(E133)&lt;=0,"금액 확인",IF(IF(B133="수입",COUNTIF(목록!$B$5:$B$14,C133),COUNTIF(목록!$C$5:$C$24,C133))=0,"분류 확인","OK"))))</f>
        <v>OK</v>
      </c>
    </row>
    <row r="134" customFormat="false" ht="15" hidden="false" customHeight="false" outlineLevel="0" collapsed="false">
      <c r="A134" s="32" t="n">
        <v>46319</v>
      </c>
      <c r="B134" s="33" t="s">
        <v>56</v>
      </c>
      <c r="C134" s="33" t="s">
        <v>111</v>
      </c>
      <c r="D134" s="33" t="s">
        <v>112</v>
      </c>
      <c r="E134" s="34" t="n">
        <v>4500</v>
      </c>
      <c r="F134" s="33" t="s">
        <v>101</v>
      </c>
      <c r="G134" s="33"/>
      <c r="H134" s="35" t="str">
        <f aca="false">IF(AND(A134="",E134=""),"",IF(OR(A134="",B134="",C134="",E134=""),"빈 칸 확인",IF(N(E134)&lt;=0,"금액 확인",IF(IF(B134="수입",COUNTIF(목록!$B$5:$B$14,C134),COUNTIF(목록!$C$5:$C$24,C134))=0,"분류 확인","OK"))))</f>
        <v>OK</v>
      </c>
    </row>
    <row r="135" customFormat="false" ht="15" hidden="false" customHeight="false" outlineLevel="0" collapsed="false">
      <c r="A135" s="32" t="n">
        <v>46320</v>
      </c>
      <c r="B135" s="33" t="s">
        <v>56</v>
      </c>
      <c r="C135" s="33" t="s">
        <v>73</v>
      </c>
      <c r="D135" s="33" t="s">
        <v>74</v>
      </c>
      <c r="E135" s="34" t="n">
        <v>31200</v>
      </c>
      <c r="F135" s="33" t="s">
        <v>65</v>
      </c>
      <c r="G135" s="33"/>
      <c r="H135" s="35" t="str">
        <f aca="false">IF(AND(A135="",E135=""),"",IF(OR(A135="",B135="",C135="",E135=""),"빈 칸 확인",IF(N(E135)&lt;=0,"금액 확인",IF(IF(B135="수입",COUNTIF(목록!$B$5:$B$14,C135),COUNTIF(목록!$C$5:$C$24,C135))=0,"분류 확인","OK"))))</f>
        <v>OK</v>
      </c>
    </row>
    <row r="136" customFormat="false" ht="15" hidden="false" customHeight="false" outlineLevel="0" collapsed="false">
      <c r="A136" s="32" t="n">
        <v>46321</v>
      </c>
      <c r="B136" s="33" t="s">
        <v>56</v>
      </c>
      <c r="C136" s="33" t="s">
        <v>57</v>
      </c>
      <c r="D136" s="33" t="s">
        <v>85</v>
      </c>
      <c r="E136" s="34" t="n">
        <v>183000</v>
      </c>
      <c r="F136" s="33" t="s">
        <v>59</v>
      </c>
      <c r="G136" s="33"/>
      <c r="H136" s="35" t="str">
        <f aca="false">IF(AND(A136="",E136=""),"",IF(OR(A136="",B136="",C136="",E136=""),"빈 칸 확인",IF(N(E136)&lt;=0,"금액 확인",IF(IF(B136="수입",COUNTIF(목록!$B$5:$B$14,C136),COUNTIF(목록!$C$5:$C$24,C136))=0,"분류 확인","OK"))))</f>
        <v>OK</v>
      </c>
    </row>
    <row r="137" customFormat="false" ht="15" hidden="false" customHeight="false" outlineLevel="0" collapsed="false">
      <c r="A137" s="32" t="n">
        <v>46321</v>
      </c>
      <c r="B137" s="33" t="s">
        <v>56</v>
      </c>
      <c r="C137" s="33" t="s">
        <v>66</v>
      </c>
      <c r="D137" s="33" t="s">
        <v>70</v>
      </c>
      <c r="E137" s="34" t="n">
        <v>9500</v>
      </c>
      <c r="F137" s="33" t="s">
        <v>62</v>
      </c>
      <c r="G137" s="33"/>
      <c r="H137" s="35" t="str">
        <f aca="false">IF(AND(A137="",E137=""),"",IF(OR(A137="",B137="",C137="",E137=""),"빈 칸 확인",IF(N(E137)&lt;=0,"금액 확인",IF(IF(B137="수입",COUNTIF(목록!$B$5:$B$14,C137),COUNTIF(목록!$C$5:$C$24,C137))=0,"분류 확인","OK"))))</f>
        <v>OK</v>
      </c>
    </row>
    <row r="138" customFormat="false" ht="15" hidden="false" customHeight="false" outlineLevel="0" collapsed="false">
      <c r="A138" s="32" t="n">
        <v>46323</v>
      </c>
      <c r="B138" s="33" t="s">
        <v>56</v>
      </c>
      <c r="C138" s="33" t="s">
        <v>66</v>
      </c>
      <c r="D138" s="33" t="s">
        <v>70</v>
      </c>
      <c r="E138" s="34" t="n">
        <v>13000</v>
      </c>
      <c r="F138" s="33" t="s">
        <v>62</v>
      </c>
      <c r="G138" s="33"/>
      <c r="H138" s="35" t="str">
        <f aca="false">IF(AND(A138="",E138=""),"",IF(OR(A138="",B138="",C138="",E138=""),"빈 칸 확인",IF(N(E138)&lt;=0,"금액 확인",IF(IF(B138="수입",COUNTIF(목록!$B$5:$B$14,C138),COUNTIF(목록!$C$5:$C$24,C138))=0,"분류 확인","OK"))))</f>
        <v>OK</v>
      </c>
    </row>
    <row r="139" customFormat="false" ht="15" hidden="false" customHeight="false" outlineLevel="0" collapsed="false">
      <c r="A139" s="32"/>
      <c r="B139" s="33"/>
      <c r="C139" s="33"/>
      <c r="D139" s="33"/>
      <c r="E139" s="34"/>
      <c r="F139" s="33"/>
      <c r="G139" s="33"/>
      <c r="H139" s="35" t="str">
        <f aca="false">IF(AND(A139="",E139=""),"",IF(OR(A139="",B139="",C139="",E139=""),"빈 칸 확인",IF(N(E139)&lt;=0,"금액 확인",IF(IF(B139="수입",COUNTIF(목록!$B$5:$B$14,C139),COUNTIF(목록!$C$5:$C$24,C139))=0,"분류 확인","OK"))))</f>
        <v/>
      </c>
    </row>
    <row r="140" customFormat="false" ht="15" hidden="false" customHeight="false" outlineLevel="0" collapsed="false">
      <c r="A140" s="32"/>
      <c r="B140" s="33"/>
      <c r="C140" s="33"/>
      <c r="D140" s="33"/>
      <c r="E140" s="34"/>
      <c r="F140" s="33"/>
      <c r="G140" s="33"/>
      <c r="H140" s="35" t="str">
        <f aca="false">IF(AND(A140="",E140=""),"",IF(OR(A140="",B140="",C140="",E140=""),"빈 칸 확인",IF(N(E140)&lt;=0,"금액 확인",IF(IF(B140="수입",COUNTIF(목록!$B$5:$B$14,C140),COUNTIF(목록!$C$5:$C$24,C140))=0,"분류 확인","OK"))))</f>
        <v/>
      </c>
    </row>
    <row r="141" customFormat="false" ht="15" hidden="false" customHeight="false" outlineLevel="0" collapsed="false">
      <c r="A141" s="32"/>
      <c r="B141" s="33"/>
      <c r="C141" s="33"/>
      <c r="D141" s="33"/>
      <c r="E141" s="34"/>
      <c r="F141" s="33"/>
      <c r="G141" s="33"/>
      <c r="H141" s="35" t="str">
        <f aca="false">IF(AND(A141="",E141=""),"",IF(OR(A141="",B141="",C141="",E141=""),"빈 칸 확인",IF(N(E141)&lt;=0,"금액 확인",IF(IF(B141="수입",COUNTIF(목록!$B$5:$B$14,C141),COUNTIF(목록!$C$5:$C$24,C141))=0,"분류 확인","OK"))))</f>
        <v/>
      </c>
    </row>
    <row r="142" customFormat="false" ht="15" hidden="false" customHeight="false" outlineLevel="0" collapsed="false">
      <c r="A142" s="32"/>
      <c r="B142" s="33"/>
      <c r="C142" s="33"/>
      <c r="D142" s="33"/>
      <c r="E142" s="34"/>
      <c r="F142" s="33"/>
      <c r="G142" s="33"/>
      <c r="H142" s="35" t="str">
        <f aca="false">IF(AND(A142="",E142=""),"",IF(OR(A142="",B142="",C142="",E142=""),"빈 칸 확인",IF(N(E142)&lt;=0,"금액 확인",IF(IF(B142="수입",COUNTIF(목록!$B$5:$B$14,C142),COUNTIF(목록!$C$5:$C$24,C142))=0,"분류 확인","OK"))))</f>
        <v/>
      </c>
    </row>
    <row r="143" customFormat="false" ht="15" hidden="false" customHeight="false" outlineLevel="0" collapsed="false">
      <c r="A143" s="32"/>
      <c r="B143" s="33"/>
      <c r="C143" s="33"/>
      <c r="D143" s="33"/>
      <c r="E143" s="34"/>
      <c r="F143" s="33"/>
      <c r="G143" s="33"/>
      <c r="H143" s="35" t="str">
        <f aca="false">IF(AND(A143="",E143=""),"",IF(OR(A143="",B143="",C143="",E143=""),"빈 칸 확인",IF(N(E143)&lt;=0,"금액 확인",IF(IF(B143="수입",COUNTIF(목록!$B$5:$B$14,C143),COUNTIF(목록!$C$5:$C$24,C143))=0,"분류 확인","OK"))))</f>
        <v/>
      </c>
    </row>
    <row r="144" customFormat="false" ht="15" hidden="false" customHeight="false" outlineLevel="0" collapsed="false">
      <c r="A144" s="32"/>
      <c r="B144" s="33"/>
      <c r="C144" s="33"/>
      <c r="D144" s="33"/>
      <c r="E144" s="34"/>
      <c r="F144" s="33"/>
      <c r="G144" s="33"/>
      <c r="H144" s="35" t="str">
        <f aca="false">IF(AND(A144="",E144=""),"",IF(OR(A144="",B144="",C144="",E144=""),"빈 칸 확인",IF(N(E144)&lt;=0,"금액 확인",IF(IF(B144="수입",COUNTIF(목록!$B$5:$B$14,C144),COUNTIF(목록!$C$5:$C$24,C144))=0,"분류 확인","OK"))))</f>
        <v/>
      </c>
    </row>
    <row r="145" customFormat="false" ht="15" hidden="false" customHeight="false" outlineLevel="0" collapsed="false">
      <c r="A145" s="32"/>
      <c r="B145" s="33"/>
      <c r="C145" s="33"/>
      <c r="D145" s="33"/>
      <c r="E145" s="34"/>
      <c r="F145" s="33"/>
      <c r="G145" s="33"/>
      <c r="H145" s="35" t="str">
        <f aca="false">IF(AND(A145="",E145=""),"",IF(OR(A145="",B145="",C145="",E145=""),"빈 칸 확인",IF(N(E145)&lt;=0,"금액 확인",IF(IF(B145="수입",COUNTIF(목록!$B$5:$B$14,C145),COUNTIF(목록!$C$5:$C$24,C145))=0,"분류 확인","OK"))))</f>
        <v/>
      </c>
    </row>
    <row r="146" customFormat="false" ht="15" hidden="false" customHeight="false" outlineLevel="0" collapsed="false">
      <c r="A146" s="32"/>
      <c r="B146" s="33"/>
      <c r="C146" s="33"/>
      <c r="D146" s="33"/>
      <c r="E146" s="34"/>
      <c r="F146" s="33"/>
      <c r="G146" s="33"/>
      <c r="H146" s="35" t="str">
        <f aca="false">IF(AND(A146="",E146=""),"",IF(OR(A146="",B146="",C146="",E146=""),"빈 칸 확인",IF(N(E146)&lt;=0,"금액 확인",IF(IF(B146="수입",COUNTIF(목록!$B$5:$B$14,C146),COUNTIF(목록!$C$5:$C$24,C146))=0,"분류 확인","OK"))))</f>
        <v/>
      </c>
    </row>
    <row r="147" customFormat="false" ht="15" hidden="false" customHeight="false" outlineLevel="0" collapsed="false">
      <c r="A147" s="32"/>
      <c r="B147" s="33"/>
      <c r="C147" s="33"/>
      <c r="D147" s="33"/>
      <c r="E147" s="34"/>
      <c r="F147" s="33"/>
      <c r="G147" s="33"/>
      <c r="H147" s="35" t="str">
        <f aca="false">IF(AND(A147="",E147=""),"",IF(OR(A147="",B147="",C147="",E147=""),"빈 칸 확인",IF(N(E147)&lt;=0,"금액 확인",IF(IF(B147="수입",COUNTIF(목록!$B$5:$B$14,C147),COUNTIF(목록!$C$5:$C$24,C147))=0,"분류 확인","OK"))))</f>
        <v/>
      </c>
    </row>
    <row r="148" customFormat="false" ht="15" hidden="false" customHeight="false" outlineLevel="0" collapsed="false">
      <c r="A148" s="32"/>
      <c r="B148" s="33"/>
      <c r="C148" s="33"/>
      <c r="D148" s="33"/>
      <c r="E148" s="34"/>
      <c r="F148" s="33"/>
      <c r="G148" s="33"/>
      <c r="H148" s="35" t="str">
        <f aca="false">IF(AND(A148="",E148=""),"",IF(OR(A148="",B148="",C148="",E148=""),"빈 칸 확인",IF(N(E148)&lt;=0,"금액 확인",IF(IF(B148="수입",COUNTIF(목록!$B$5:$B$14,C148),COUNTIF(목록!$C$5:$C$24,C148))=0,"분류 확인","OK"))))</f>
        <v/>
      </c>
    </row>
    <row r="149" customFormat="false" ht="15" hidden="false" customHeight="false" outlineLevel="0" collapsed="false">
      <c r="A149" s="32"/>
      <c r="B149" s="33"/>
      <c r="C149" s="33"/>
      <c r="D149" s="33"/>
      <c r="E149" s="34"/>
      <c r="F149" s="33"/>
      <c r="G149" s="33"/>
      <c r="H149" s="35" t="str">
        <f aca="false">IF(AND(A149="",E149=""),"",IF(OR(A149="",B149="",C149="",E149=""),"빈 칸 확인",IF(N(E149)&lt;=0,"금액 확인",IF(IF(B149="수입",COUNTIF(목록!$B$5:$B$14,C149),COUNTIF(목록!$C$5:$C$24,C149))=0,"분류 확인","OK"))))</f>
        <v/>
      </c>
    </row>
    <row r="150" customFormat="false" ht="15" hidden="false" customHeight="false" outlineLevel="0" collapsed="false">
      <c r="A150" s="32"/>
      <c r="B150" s="33"/>
      <c r="C150" s="33"/>
      <c r="D150" s="33"/>
      <c r="E150" s="34"/>
      <c r="F150" s="33"/>
      <c r="G150" s="33"/>
      <c r="H150" s="35" t="str">
        <f aca="false">IF(AND(A150="",E150=""),"",IF(OR(A150="",B150="",C150="",E150=""),"빈 칸 확인",IF(N(E150)&lt;=0,"금액 확인",IF(IF(B150="수입",COUNTIF(목록!$B$5:$B$14,C150),COUNTIF(목록!$C$5:$C$24,C150))=0,"분류 확인","OK"))))</f>
        <v/>
      </c>
    </row>
    <row r="151" customFormat="false" ht="15" hidden="false" customHeight="false" outlineLevel="0" collapsed="false">
      <c r="A151" s="32"/>
      <c r="B151" s="33"/>
      <c r="C151" s="33"/>
      <c r="D151" s="33"/>
      <c r="E151" s="34"/>
      <c r="F151" s="33"/>
      <c r="G151" s="33"/>
      <c r="H151" s="35" t="str">
        <f aca="false">IF(AND(A151="",E151=""),"",IF(OR(A151="",B151="",C151="",E151=""),"빈 칸 확인",IF(N(E151)&lt;=0,"금액 확인",IF(IF(B151="수입",COUNTIF(목록!$B$5:$B$14,C151),COUNTIF(목록!$C$5:$C$24,C151))=0,"분류 확인","OK"))))</f>
        <v/>
      </c>
    </row>
    <row r="152" customFormat="false" ht="15" hidden="false" customHeight="false" outlineLevel="0" collapsed="false">
      <c r="A152" s="32"/>
      <c r="B152" s="33"/>
      <c r="C152" s="33"/>
      <c r="D152" s="33"/>
      <c r="E152" s="34"/>
      <c r="F152" s="33"/>
      <c r="G152" s="33"/>
      <c r="H152" s="35" t="str">
        <f aca="false">IF(AND(A152="",E152=""),"",IF(OR(A152="",B152="",C152="",E152=""),"빈 칸 확인",IF(N(E152)&lt;=0,"금액 확인",IF(IF(B152="수입",COUNTIF(목록!$B$5:$B$14,C152),COUNTIF(목록!$C$5:$C$24,C152))=0,"분류 확인","OK"))))</f>
        <v/>
      </c>
    </row>
    <row r="153" customFormat="false" ht="15" hidden="false" customHeight="false" outlineLevel="0" collapsed="false">
      <c r="A153" s="32"/>
      <c r="B153" s="33"/>
      <c r="C153" s="33"/>
      <c r="D153" s="33"/>
      <c r="E153" s="34"/>
      <c r="F153" s="33"/>
      <c r="G153" s="33"/>
      <c r="H153" s="35" t="str">
        <f aca="false">IF(AND(A153="",E153=""),"",IF(OR(A153="",B153="",C153="",E153=""),"빈 칸 확인",IF(N(E153)&lt;=0,"금액 확인",IF(IF(B153="수입",COUNTIF(목록!$B$5:$B$14,C153),COUNTIF(목록!$C$5:$C$24,C153))=0,"분류 확인","OK"))))</f>
        <v/>
      </c>
    </row>
    <row r="154" customFormat="false" ht="15" hidden="false" customHeight="false" outlineLevel="0" collapsed="false">
      <c r="A154" s="32"/>
      <c r="B154" s="33"/>
      <c r="C154" s="33"/>
      <c r="D154" s="33"/>
      <c r="E154" s="34"/>
      <c r="F154" s="33"/>
      <c r="G154" s="33"/>
      <c r="H154" s="35" t="str">
        <f aca="false">IF(AND(A154="",E154=""),"",IF(OR(A154="",B154="",C154="",E154=""),"빈 칸 확인",IF(N(E154)&lt;=0,"금액 확인",IF(IF(B154="수입",COUNTIF(목록!$B$5:$B$14,C154),COUNTIF(목록!$C$5:$C$24,C154))=0,"분류 확인","OK"))))</f>
        <v/>
      </c>
    </row>
    <row r="155" customFormat="false" ht="15" hidden="false" customHeight="false" outlineLevel="0" collapsed="false">
      <c r="A155" s="32"/>
      <c r="B155" s="33"/>
      <c r="C155" s="33"/>
      <c r="D155" s="33"/>
      <c r="E155" s="34"/>
      <c r="F155" s="33"/>
      <c r="G155" s="33"/>
      <c r="H155" s="35" t="str">
        <f aca="false">IF(AND(A155="",E155=""),"",IF(OR(A155="",B155="",C155="",E155=""),"빈 칸 확인",IF(N(E155)&lt;=0,"금액 확인",IF(IF(B155="수입",COUNTIF(목록!$B$5:$B$14,C155),COUNTIF(목록!$C$5:$C$24,C155))=0,"분류 확인","OK"))))</f>
        <v/>
      </c>
    </row>
    <row r="156" customFormat="false" ht="15" hidden="false" customHeight="false" outlineLevel="0" collapsed="false">
      <c r="A156" s="32"/>
      <c r="B156" s="33"/>
      <c r="C156" s="33"/>
      <c r="D156" s="33"/>
      <c r="E156" s="34"/>
      <c r="F156" s="33"/>
      <c r="G156" s="33"/>
      <c r="H156" s="35" t="str">
        <f aca="false">IF(AND(A156="",E156=""),"",IF(OR(A156="",B156="",C156="",E156=""),"빈 칸 확인",IF(N(E156)&lt;=0,"금액 확인",IF(IF(B156="수입",COUNTIF(목록!$B$5:$B$14,C156),COUNTIF(목록!$C$5:$C$24,C156))=0,"분류 확인","OK"))))</f>
        <v/>
      </c>
    </row>
    <row r="157" customFormat="false" ht="15" hidden="false" customHeight="false" outlineLevel="0" collapsed="false">
      <c r="A157" s="32"/>
      <c r="B157" s="33"/>
      <c r="C157" s="33"/>
      <c r="D157" s="33"/>
      <c r="E157" s="34"/>
      <c r="F157" s="33"/>
      <c r="G157" s="33"/>
      <c r="H157" s="35" t="str">
        <f aca="false">IF(AND(A157="",E157=""),"",IF(OR(A157="",B157="",C157="",E157=""),"빈 칸 확인",IF(N(E157)&lt;=0,"금액 확인",IF(IF(B157="수입",COUNTIF(목록!$B$5:$B$14,C157),COUNTIF(목록!$C$5:$C$24,C157))=0,"분류 확인","OK"))))</f>
        <v/>
      </c>
    </row>
    <row r="158" customFormat="false" ht="15" hidden="false" customHeight="false" outlineLevel="0" collapsed="false">
      <c r="A158" s="32"/>
      <c r="B158" s="33"/>
      <c r="C158" s="33"/>
      <c r="D158" s="33"/>
      <c r="E158" s="34"/>
      <c r="F158" s="33"/>
      <c r="G158" s="33"/>
      <c r="H158" s="35" t="str">
        <f aca="false">IF(AND(A158="",E158=""),"",IF(OR(A158="",B158="",C158="",E158=""),"빈 칸 확인",IF(N(E158)&lt;=0,"금액 확인",IF(IF(B158="수입",COUNTIF(목록!$B$5:$B$14,C158),COUNTIF(목록!$C$5:$C$24,C158))=0,"분류 확인","OK"))))</f>
        <v/>
      </c>
    </row>
    <row r="159" customFormat="false" ht="15" hidden="false" customHeight="false" outlineLevel="0" collapsed="false">
      <c r="A159" s="32"/>
      <c r="B159" s="33"/>
      <c r="C159" s="33"/>
      <c r="D159" s="33"/>
      <c r="E159" s="34"/>
      <c r="F159" s="33"/>
      <c r="G159" s="33"/>
      <c r="H159" s="35" t="str">
        <f aca="false">IF(AND(A159="",E159=""),"",IF(OR(A159="",B159="",C159="",E159=""),"빈 칸 확인",IF(N(E159)&lt;=0,"금액 확인",IF(IF(B159="수입",COUNTIF(목록!$B$5:$B$14,C159),COUNTIF(목록!$C$5:$C$24,C159))=0,"분류 확인","OK"))))</f>
        <v/>
      </c>
    </row>
    <row r="160" customFormat="false" ht="15" hidden="false" customHeight="false" outlineLevel="0" collapsed="false">
      <c r="A160" s="32"/>
      <c r="B160" s="33"/>
      <c r="C160" s="33"/>
      <c r="D160" s="33"/>
      <c r="E160" s="34"/>
      <c r="F160" s="33"/>
      <c r="G160" s="33"/>
      <c r="H160" s="35" t="str">
        <f aca="false">IF(AND(A160="",E160=""),"",IF(OR(A160="",B160="",C160="",E160=""),"빈 칸 확인",IF(N(E160)&lt;=0,"금액 확인",IF(IF(B160="수입",COUNTIF(목록!$B$5:$B$14,C160),COUNTIF(목록!$C$5:$C$24,C160))=0,"분류 확인","OK"))))</f>
        <v/>
      </c>
    </row>
    <row r="161" customFormat="false" ht="15" hidden="false" customHeight="false" outlineLevel="0" collapsed="false">
      <c r="A161" s="32"/>
      <c r="B161" s="33"/>
      <c r="C161" s="33"/>
      <c r="D161" s="33"/>
      <c r="E161" s="34"/>
      <c r="F161" s="33"/>
      <c r="G161" s="33"/>
      <c r="H161" s="35" t="str">
        <f aca="false">IF(AND(A161="",E161=""),"",IF(OR(A161="",B161="",C161="",E161=""),"빈 칸 확인",IF(N(E161)&lt;=0,"금액 확인",IF(IF(B161="수입",COUNTIF(목록!$B$5:$B$14,C161),COUNTIF(목록!$C$5:$C$24,C161))=0,"분류 확인","OK"))))</f>
        <v/>
      </c>
    </row>
    <row r="162" customFormat="false" ht="15" hidden="false" customHeight="false" outlineLevel="0" collapsed="false">
      <c r="A162" s="32"/>
      <c r="B162" s="33"/>
      <c r="C162" s="33"/>
      <c r="D162" s="33"/>
      <c r="E162" s="34"/>
      <c r="F162" s="33"/>
      <c r="G162" s="33"/>
      <c r="H162" s="35" t="str">
        <f aca="false">IF(AND(A162="",E162=""),"",IF(OR(A162="",B162="",C162="",E162=""),"빈 칸 확인",IF(N(E162)&lt;=0,"금액 확인",IF(IF(B162="수입",COUNTIF(목록!$B$5:$B$14,C162),COUNTIF(목록!$C$5:$C$24,C162))=0,"분류 확인","OK"))))</f>
        <v/>
      </c>
    </row>
    <row r="163" customFormat="false" ht="15" hidden="false" customHeight="false" outlineLevel="0" collapsed="false">
      <c r="A163" s="32"/>
      <c r="B163" s="33"/>
      <c r="C163" s="33"/>
      <c r="D163" s="33"/>
      <c r="E163" s="34"/>
      <c r="F163" s="33"/>
      <c r="G163" s="33"/>
      <c r="H163" s="35" t="str">
        <f aca="false">IF(AND(A163="",E163=""),"",IF(OR(A163="",B163="",C163="",E163=""),"빈 칸 확인",IF(N(E163)&lt;=0,"금액 확인",IF(IF(B163="수입",COUNTIF(목록!$B$5:$B$14,C163),COUNTIF(목록!$C$5:$C$24,C163))=0,"분류 확인","OK"))))</f>
        <v/>
      </c>
    </row>
    <row r="164" customFormat="false" ht="15" hidden="false" customHeight="false" outlineLevel="0" collapsed="false">
      <c r="A164" s="32"/>
      <c r="B164" s="33"/>
      <c r="C164" s="33"/>
      <c r="D164" s="33"/>
      <c r="E164" s="34"/>
      <c r="F164" s="33"/>
      <c r="G164" s="33"/>
      <c r="H164" s="35" t="str">
        <f aca="false">IF(AND(A164="",E164=""),"",IF(OR(A164="",B164="",C164="",E164=""),"빈 칸 확인",IF(N(E164)&lt;=0,"금액 확인",IF(IF(B164="수입",COUNTIF(목록!$B$5:$B$14,C164),COUNTIF(목록!$C$5:$C$24,C164))=0,"분류 확인","OK"))))</f>
        <v/>
      </c>
    </row>
    <row r="165" customFormat="false" ht="15" hidden="false" customHeight="false" outlineLevel="0" collapsed="false">
      <c r="A165" s="32"/>
      <c r="B165" s="33"/>
      <c r="C165" s="33"/>
      <c r="D165" s="33"/>
      <c r="E165" s="34"/>
      <c r="F165" s="33"/>
      <c r="G165" s="33"/>
      <c r="H165" s="35" t="str">
        <f aca="false">IF(AND(A165="",E165=""),"",IF(OR(A165="",B165="",C165="",E165=""),"빈 칸 확인",IF(N(E165)&lt;=0,"금액 확인",IF(IF(B165="수입",COUNTIF(목록!$B$5:$B$14,C165),COUNTIF(목록!$C$5:$C$24,C165))=0,"분류 확인","OK"))))</f>
        <v/>
      </c>
    </row>
    <row r="166" customFormat="false" ht="15" hidden="false" customHeight="false" outlineLevel="0" collapsed="false">
      <c r="A166" s="32"/>
      <c r="B166" s="33"/>
      <c r="C166" s="33"/>
      <c r="D166" s="33"/>
      <c r="E166" s="34"/>
      <c r="F166" s="33"/>
      <c r="G166" s="33"/>
      <c r="H166" s="35" t="str">
        <f aca="false">IF(AND(A166="",E166=""),"",IF(OR(A166="",B166="",C166="",E166=""),"빈 칸 확인",IF(N(E166)&lt;=0,"금액 확인",IF(IF(B166="수입",COUNTIF(목록!$B$5:$B$14,C166),COUNTIF(목록!$C$5:$C$24,C166))=0,"분류 확인","OK"))))</f>
        <v/>
      </c>
    </row>
    <row r="167" customFormat="false" ht="15" hidden="false" customHeight="false" outlineLevel="0" collapsed="false">
      <c r="A167" s="32"/>
      <c r="B167" s="33"/>
      <c r="C167" s="33"/>
      <c r="D167" s="33"/>
      <c r="E167" s="34"/>
      <c r="F167" s="33"/>
      <c r="G167" s="33"/>
      <c r="H167" s="35" t="str">
        <f aca="false">IF(AND(A167="",E167=""),"",IF(OR(A167="",B167="",C167="",E167=""),"빈 칸 확인",IF(N(E167)&lt;=0,"금액 확인",IF(IF(B167="수입",COUNTIF(목록!$B$5:$B$14,C167),COUNTIF(목록!$C$5:$C$24,C167))=0,"분류 확인","OK"))))</f>
        <v/>
      </c>
    </row>
    <row r="168" customFormat="false" ht="15" hidden="false" customHeight="false" outlineLevel="0" collapsed="false">
      <c r="A168" s="32"/>
      <c r="B168" s="33"/>
      <c r="C168" s="33"/>
      <c r="D168" s="33"/>
      <c r="E168" s="34"/>
      <c r="F168" s="33"/>
      <c r="G168" s="33"/>
      <c r="H168" s="35" t="str">
        <f aca="false">IF(AND(A168="",E168=""),"",IF(OR(A168="",B168="",C168="",E168=""),"빈 칸 확인",IF(N(E168)&lt;=0,"금액 확인",IF(IF(B168="수입",COUNTIF(목록!$B$5:$B$14,C168),COUNTIF(목록!$C$5:$C$24,C168))=0,"분류 확인","OK"))))</f>
        <v/>
      </c>
    </row>
    <row r="169" customFormat="false" ht="15" hidden="false" customHeight="false" outlineLevel="0" collapsed="false">
      <c r="A169" s="32"/>
      <c r="B169" s="33"/>
      <c r="C169" s="33"/>
      <c r="D169" s="33"/>
      <c r="E169" s="34"/>
      <c r="F169" s="33"/>
      <c r="G169" s="33"/>
      <c r="H169" s="35" t="str">
        <f aca="false">IF(AND(A169="",E169=""),"",IF(OR(A169="",B169="",C169="",E169=""),"빈 칸 확인",IF(N(E169)&lt;=0,"금액 확인",IF(IF(B169="수입",COUNTIF(목록!$B$5:$B$14,C169),COUNTIF(목록!$C$5:$C$24,C169))=0,"분류 확인","OK"))))</f>
        <v/>
      </c>
    </row>
    <row r="170" customFormat="false" ht="15" hidden="false" customHeight="false" outlineLevel="0" collapsed="false">
      <c r="A170" s="32"/>
      <c r="B170" s="33"/>
      <c r="C170" s="33"/>
      <c r="D170" s="33"/>
      <c r="E170" s="34"/>
      <c r="F170" s="33"/>
      <c r="G170" s="33"/>
      <c r="H170" s="35" t="str">
        <f aca="false">IF(AND(A170="",E170=""),"",IF(OR(A170="",B170="",C170="",E170=""),"빈 칸 확인",IF(N(E170)&lt;=0,"금액 확인",IF(IF(B170="수입",COUNTIF(목록!$B$5:$B$14,C170),COUNTIF(목록!$C$5:$C$24,C170))=0,"분류 확인","OK"))))</f>
        <v/>
      </c>
    </row>
    <row r="171" customFormat="false" ht="15" hidden="false" customHeight="false" outlineLevel="0" collapsed="false">
      <c r="A171" s="32"/>
      <c r="B171" s="33"/>
      <c r="C171" s="33"/>
      <c r="D171" s="33"/>
      <c r="E171" s="34"/>
      <c r="F171" s="33"/>
      <c r="G171" s="33"/>
      <c r="H171" s="35" t="str">
        <f aca="false">IF(AND(A171="",E171=""),"",IF(OR(A171="",B171="",C171="",E171=""),"빈 칸 확인",IF(N(E171)&lt;=0,"금액 확인",IF(IF(B171="수입",COUNTIF(목록!$B$5:$B$14,C171),COUNTIF(목록!$C$5:$C$24,C171))=0,"분류 확인","OK"))))</f>
        <v/>
      </c>
    </row>
    <row r="172" customFormat="false" ht="15" hidden="false" customHeight="false" outlineLevel="0" collapsed="false">
      <c r="A172" s="32"/>
      <c r="B172" s="33"/>
      <c r="C172" s="33"/>
      <c r="D172" s="33"/>
      <c r="E172" s="34"/>
      <c r="F172" s="33"/>
      <c r="G172" s="33"/>
      <c r="H172" s="35" t="str">
        <f aca="false">IF(AND(A172="",E172=""),"",IF(OR(A172="",B172="",C172="",E172=""),"빈 칸 확인",IF(N(E172)&lt;=0,"금액 확인",IF(IF(B172="수입",COUNTIF(목록!$B$5:$B$14,C172),COUNTIF(목록!$C$5:$C$24,C172))=0,"분류 확인","OK"))))</f>
        <v/>
      </c>
    </row>
    <row r="173" customFormat="false" ht="15" hidden="false" customHeight="false" outlineLevel="0" collapsed="false">
      <c r="A173" s="32"/>
      <c r="B173" s="33"/>
      <c r="C173" s="33"/>
      <c r="D173" s="33"/>
      <c r="E173" s="34"/>
      <c r="F173" s="33"/>
      <c r="G173" s="33"/>
      <c r="H173" s="35" t="str">
        <f aca="false">IF(AND(A173="",E173=""),"",IF(OR(A173="",B173="",C173="",E173=""),"빈 칸 확인",IF(N(E173)&lt;=0,"금액 확인",IF(IF(B173="수입",COUNTIF(목록!$B$5:$B$14,C173),COUNTIF(목록!$C$5:$C$24,C173))=0,"분류 확인","OK"))))</f>
        <v/>
      </c>
    </row>
    <row r="174" customFormat="false" ht="15" hidden="false" customHeight="false" outlineLevel="0" collapsed="false">
      <c r="A174" s="32"/>
      <c r="B174" s="33"/>
      <c r="C174" s="33"/>
      <c r="D174" s="33"/>
      <c r="E174" s="34"/>
      <c r="F174" s="33"/>
      <c r="G174" s="33"/>
      <c r="H174" s="35" t="str">
        <f aca="false">IF(AND(A174="",E174=""),"",IF(OR(A174="",B174="",C174="",E174=""),"빈 칸 확인",IF(N(E174)&lt;=0,"금액 확인",IF(IF(B174="수입",COUNTIF(목록!$B$5:$B$14,C174),COUNTIF(목록!$C$5:$C$24,C174))=0,"분류 확인","OK"))))</f>
        <v/>
      </c>
    </row>
    <row r="175" customFormat="false" ht="15" hidden="false" customHeight="false" outlineLevel="0" collapsed="false">
      <c r="A175" s="32"/>
      <c r="B175" s="33"/>
      <c r="C175" s="33"/>
      <c r="D175" s="33"/>
      <c r="E175" s="34"/>
      <c r="F175" s="33"/>
      <c r="G175" s="33"/>
      <c r="H175" s="35" t="str">
        <f aca="false">IF(AND(A175="",E175=""),"",IF(OR(A175="",B175="",C175="",E175=""),"빈 칸 확인",IF(N(E175)&lt;=0,"금액 확인",IF(IF(B175="수입",COUNTIF(목록!$B$5:$B$14,C175),COUNTIF(목록!$C$5:$C$24,C175))=0,"분류 확인","OK"))))</f>
        <v/>
      </c>
    </row>
    <row r="176" customFormat="false" ht="15" hidden="false" customHeight="false" outlineLevel="0" collapsed="false">
      <c r="A176" s="32"/>
      <c r="B176" s="33"/>
      <c r="C176" s="33"/>
      <c r="D176" s="33"/>
      <c r="E176" s="34"/>
      <c r="F176" s="33"/>
      <c r="G176" s="33"/>
      <c r="H176" s="35" t="str">
        <f aca="false">IF(AND(A176="",E176=""),"",IF(OR(A176="",B176="",C176="",E176=""),"빈 칸 확인",IF(N(E176)&lt;=0,"금액 확인",IF(IF(B176="수입",COUNTIF(목록!$B$5:$B$14,C176),COUNTIF(목록!$C$5:$C$24,C176))=0,"분류 확인","OK"))))</f>
        <v/>
      </c>
    </row>
    <row r="177" customFormat="false" ht="15" hidden="false" customHeight="false" outlineLevel="0" collapsed="false">
      <c r="A177" s="32"/>
      <c r="B177" s="33"/>
      <c r="C177" s="33"/>
      <c r="D177" s="33"/>
      <c r="E177" s="34"/>
      <c r="F177" s="33"/>
      <c r="G177" s="33"/>
      <c r="H177" s="35" t="str">
        <f aca="false">IF(AND(A177="",E177=""),"",IF(OR(A177="",B177="",C177="",E177=""),"빈 칸 확인",IF(N(E177)&lt;=0,"금액 확인",IF(IF(B177="수입",COUNTIF(목록!$B$5:$B$14,C177),COUNTIF(목록!$C$5:$C$24,C177))=0,"분류 확인","OK"))))</f>
        <v/>
      </c>
    </row>
    <row r="178" customFormat="false" ht="15" hidden="false" customHeight="false" outlineLevel="0" collapsed="false">
      <c r="A178" s="32"/>
      <c r="B178" s="33"/>
      <c r="C178" s="33"/>
      <c r="D178" s="33"/>
      <c r="E178" s="34"/>
      <c r="F178" s="33"/>
      <c r="G178" s="33"/>
      <c r="H178" s="35" t="str">
        <f aca="false">IF(AND(A178="",E178=""),"",IF(OR(A178="",B178="",C178="",E178=""),"빈 칸 확인",IF(N(E178)&lt;=0,"금액 확인",IF(IF(B178="수입",COUNTIF(목록!$B$5:$B$14,C178),COUNTIF(목록!$C$5:$C$24,C178))=0,"분류 확인","OK"))))</f>
        <v/>
      </c>
    </row>
    <row r="179" customFormat="false" ht="15" hidden="false" customHeight="false" outlineLevel="0" collapsed="false">
      <c r="A179" s="32"/>
      <c r="B179" s="33"/>
      <c r="C179" s="33"/>
      <c r="D179" s="33"/>
      <c r="E179" s="34"/>
      <c r="F179" s="33"/>
      <c r="G179" s="33"/>
      <c r="H179" s="35" t="str">
        <f aca="false">IF(AND(A179="",E179=""),"",IF(OR(A179="",B179="",C179="",E179=""),"빈 칸 확인",IF(N(E179)&lt;=0,"금액 확인",IF(IF(B179="수입",COUNTIF(목록!$B$5:$B$14,C179),COUNTIF(목록!$C$5:$C$24,C179))=0,"분류 확인","OK"))))</f>
        <v/>
      </c>
    </row>
    <row r="180" customFormat="false" ht="15" hidden="false" customHeight="false" outlineLevel="0" collapsed="false">
      <c r="A180" s="32"/>
      <c r="B180" s="33"/>
      <c r="C180" s="33"/>
      <c r="D180" s="33"/>
      <c r="E180" s="34"/>
      <c r="F180" s="33"/>
      <c r="G180" s="33"/>
      <c r="H180" s="35" t="str">
        <f aca="false">IF(AND(A180="",E180=""),"",IF(OR(A180="",B180="",C180="",E180=""),"빈 칸 확인",IF(N(E180)&lt;=0,"금액 확인",IF(IF(B180="수입",COUNTIF(목록!$B$5:$B$14,C180),COUNTIF(목록!$C$5:$C$24,C180))=0,"분류 확인","OK"))))</f>
        <v/>
      </c>
    </row>
    <row r="181" customFormat="false" ht="15" hidden="false" customHeight="false" outlineLevel="0" collapsed="false">
      <c r="A181" s="32"/>
      <c r="B181" s="33"/>
      <c r="C181" s="33"/>
      <c r="D181" s="33"/>
      <c r="E181" s="34"/>
      <c r="F181" s="33"/>
      <c r="G181" s="33"/>
      <c r="H181" s="35" t="str">
        <f aca="false">IF(AND(A181="",E181=""),"",IF(OR(A181="",B181="",C181="",E181=""),"빈 칸 확인",IF(N(E181)&lt;=0,"금액 확인",IF(IF(B181="수입",COUNTIF(목록!$B$5:$B$14,C181),COUNTIF(목록!$C$5:$C$24,C181))=0,"분류 확인","OK"))))</f>
        <v/>
      </c>
    </row>
    <row r="182" customFormat="false" ht="15" hidden="false" customHeight="false" outlineLevel="0" collapsed="false">
      <c r="A182" s="32"/>
      <c r="B182" s="33"/>
      <c r="C182" s="33"/>
      <c r="D182" s="33"/>
      <c r="E182" s="34"/>
      <c r="F182" s="33"/>
      <c r="G182" s="33"/>
      <c r="H182" s="35" t="str">
        <f aca="false">IF(AND(A182="",E182=""),"",IF(OR(A182="",B182="",C182="",E182=""),"빈 칸 확인",IF(N(E182)&lt;=0,"금액 확인",IF(IF(B182="수입",COUNTIF(목록!$B$5:$B$14,C182),COUNTIF(목록!$C$5:$C$24,C182))=0,"분류 확인","OK"))))</f>
        <v/>
      </c>
    </row>
    <row r="183" customFormat="false" ht="15" hidden="false" customHeight="false" outlineLevel="0" collapsed="false">
      <c r="A183" s="32"/>
      <c r="B183" s="33"/>
      <c r="C183" s="33"/>
      <c r="D183" s="33"/>
      <c r="E183" s="34"/>
      <c r="F183" s="33"/>
      <c r="G183" s="33"/>
      <c r="H183" s="35" t="str">
        <f aca="false">IF(AND(A183="",E183=""),"",IF(OR(A183="",B183="",C183="",E183=""),"빈 칸 확인",IF(N(E183)&lt;=0,"금액 확인",IF(IF(B183="수입",COUNTIF(목록!$B$5:$B$14,C183),COUNTIF(목록!$C$5:$C$24,C183))=0,"분류 확인","OK"))))</f>
        <v/>
      </c>
    </row>
    <row r="184" customFormat="false" ht="15" hidden="false" customHeight="false" outlineLevel="0" collapsed="false">
      <c r="A184" s="32"/>
      <c r="B184" s="33"/>
      <c r="C184" s="33"/>
      <c r="D184" s="33"/>
      <c r="E184" s="34"/>
      <c r="F184" s="33"/>
      <c r="G184" s="33"/>
      <c r="H184" s="35" t="str">
        <f aca="false">IF(AND(A184="",E184=""),"",IF(OR(A184="",B184="",C184="",E184=""),"빈 칸 확인",IF(N(E184)&lt;=0,"금액 확인",IF(IF(B184="수입",COUNTIF(목록!$B$5:$B$14,C184),COUNTIF(목록!$C$5:$C$24,C184))=0,"분류 확인","OK"))))</f>
        <v/>
      </c>
    </row>
    <row r="185" customFormat="false" ht="15" hidden="false" customHeight="false" outlineLevel="0" collapsed="false">
      <c r="A185" s="32"/>
      <c r="B185" s="33"/>
      <c r="C185" s="33"/>
      <c r="D185" s="33"/>
      <c r="E185" s="34"/>
      <c r="F185" s="33"/>
      <c r="G185" s="33"/>
      <c r="H185" s="35" t="str">
        <f aca="false">IF(AND(A185="",E185=""),"",IF(OR(A185="",B185="",C185="",E185=""),"빈 칸 확인",IF(N(E185)&lt;=0,"금액 확인",IF(IF(B185="수입",COUNTIF(목록!$B$5:$B$14,C185),COUNTIF(목록!$C$5:$C$24,C185))=0,"분류 확인","OK"))))</f>
        <v/>
      </c>
    </row>
    <row r="186" customFormat="false" ht="15" hidden="false" customHeight="false" outlineLevel="0" collapsed="false">
      <c r="A186" s="32"/>
      <c r="B186" s="33"/>
      <c r="C186" s="33"/>
      <c r="D186" s="33"/>
      <c r="E186" s="34"/>
      <c r="F186" s="33"/>
      <c r="G186" s="33"/>
      <c r="H186" s="35" t="str">
        <f aca="false">IF(AND(A186="",E186=""),"",IF(OR(A186="",B186="",C186="",E186=""),"빈 칸 확인",IF(N(E186)&lt;=0,"금액 확인",IF(IF(B186="수입",COUNTIF(목록!$B$5:$B$14,C186),COUNTIF(목록!$C$5:$C$24,C186))=0,"분류 확인","OK"))))</f>
        <v/>
      </c>
    </row>
    <row r="187" customFormat="false" ht="15" hidden="false" customHeight="false" outlineLevel="0" collapsed="false">
      <c r="A187" s="32"/>
      <c r="B187" s="33"/>
      <c r="C187" s="33"/>
      <c r="D187" s="33"/>
      <c r="E187" s="34"/>
      <c r="F187" s="33"/>
      <c r="G187" s="33"/>
      <c r="H187" s="35" t="str">
        <f aca="false">IF(AND(A187="",E187=""),"",IF(OR(A187="",B187="",C187="",E187=""),"빈 칸 확인",IF(N(E187)&lt;=0,"금액 확인",IF(IF(B187="수입",COUNTIF(목록!$B$5:$B$14,C187),COUNTIF(목록!$C$5:$C$24,C187))=0,"분류 확인","OK"))))</f>
        <v/>
      </c>
    </row>
    <row r="188" customFormat="false" ht="15" hidden="false" customHeight="false" outlineLevel="0" collapsed="false">
      <c r="A188" s="32"/>
      <c r="B188" s="33"/>
      <c r="C188" s="33"/>
      <c r="D188" s="33"/>
      <c r="E188" s="34"/>
      <c r="F188" s="33"/>
      <c r="G188" s="33"/>
      <c r="H188" s="35" t="str">
        <f aca="false">IF(AND(A188="",E188=""),"",IF(OR(A188="",B188="",C188="",E188=""),"빈 칸 확인",IF(N(E188)&lt;=0,"금액 확인",IF(IF(B188="수입",COUNTIF(목록!$B$5:$B$14,C188),COUNTIF(목록!$C$5:$C$24,C188))=0,"분류 확인","OK"))))</f>
        <v/>
      </c>
    </row>
    <row r="189" customFormat="false" ht="15" hidden="false" customHeight="false" outlineLevel="0" collapsed="false">
      <c r="A189" s="32"/>
      <c r="B189" s="33"/>
      <c r="C189" s="33"/>
      <c r="D189" s="33"/>
      <c r="E189" s="34"/>
      <c r="F189" s="33"/>
      <c r="G189" s="33"/>
      <c r="H189" s="35" t="str">
        <f aca="false">IF(AND(A189="",E189=""),"",IF(OR(A189="",B189="",C189="",E189=""),"빈 칸 확인",IF(N(E189)&lt;=0,"금액 확인",IF(IF(B189="수입",COUNTIF(목록!$B$5:$B$14,C189),COUNTIF(목록!$C$5:$C$24,C189))=0,"분류 확인","OK"))))</f>
        <v/>
      </c>
    </row>
    <row r="190" customFormat="false" ht="15" hidden="false" customHeight="false" outlineLevel="0" collapsed="false">
      <c r="A190" s="32"/>
      <c r="B190" s="33"/>
      <c r="C190" s="33"/>
      <c r="D190" s="33"/>
      <c r="E190" s="34"/>
      <c r="F190" s="33"/>
      <c r="G190" s="33"/>
      <c r="H190" s="35" t="str">
        <f aca="false">IF(AND(A190="",E190=""),"",IF(OR(A190="",B190="",C190="",E190=""),"빈 칸 확인",IF(N(E190)&lt;=0,"금액 확인",IF(IF(B190="수입",COUNTIF(목록!$B$5:$B$14,C190),COUNTIF(목록!$C$5:$C$24,C190))=0,"분류 확인","OK"))))</f>
        <v/>
      </c>
    </row>
    <row r="191" customFormat="false" ht="15" hidden="false" customHeight="false" outlineLevel="0" collapsed="false">
      <c r="A191" s="32"/>
      <c r="B191" s="33"/>
      <c r="C191" s="33"/>
      <c r="D191" s="33"/>
      <c r="E191" s="34"/>
      <c r="F191" s="33"/>
      <c r="G191" s="33"/>
      <c r="H191" s="35" t="str">
        <f aca="false">IF(AND(A191="",E191=""),"",IF(OR(A191="",B191="",C191="",E191=""),"빈 칸 확인",IF(N(E191)&lt;=0,"금액 확인",IF(IF(B191="수입",COUNTIF(목록!$B$5:$B$14,C191),COUNTIF(목록!$C$5:$C$24,C191))=0,"분류 확인","OK"))))</f>
        <v/>
      </c>
    </row>
    <row r="192" customFormat="false" ht="15" hidden="false" customHeight="false" outlineLevel="0" collapsed="false">
      <c r="A192" s="32"/>
      <c r="B192" s="33"/>
      <c r="C192" s="33"/>
      <c r="D192" s="33"/>
      <c r="E192" s="34"/>
      <c r="F192" s="33"/>
      <c r="G192" s="33"/>
      <c r="H192" s="35" t="str">
        <f aca="false">IF(AND(A192="",E192=""),"",IF(OR(A192="",B192="",C192="",E192=""),"빈 칸 확인",IF(N(E192)&lt;=0,"금액 확인",IF(IF(B192="수입",COUNTIF(목록!$B$5:$B$14,C192),COUNTIF(목록!$C$5:$C$24,C192))=0,"분류 확인","OK"))))</f>
        <v/>
      </c>
    </row>
    <row r="193" customFormat="false" ht="15" hidden="false" customHeight="false" outlineLevel="0" collapsed="false">
      <c r="A193" s="32"/>
      <c r="B193" s="33"/>
      <c r="C193" s="33"/>
      <c r="D193" s="33"/>
      <c r="E193" s="34"/>
      <c r="F193" s="33"/>
      <c r="G193" s="33"/>
      <c r="H193" s="35" t="str">
        <f aca="false">IF(AND(A193="",E193=""),"",IF(OR(A193="",B193="",C193="",E193=""),"빈 칸 확인",IF(N(E193)&lt;=0,"금액 확인",IF(IF(B193="수입",COUNTIF(목록!$B$5:$B$14,C193),COUNTIF(목록!$C$5:$C$24,C193))=0,"분류 확인","OK"))))</f>
        <v/>
      </c>
    </row>
    <row r="194" customFormat="false" ht="15" hidden="false" customHeight="false" outlineLevel="0" collapsed="false">
      <c r="A194" s="32"/>
      <c r="B194" s="33"/>
      <c r="C194" s="33"/>
      <c r="D194" s="33"/>
      <c r="E194" s="34"/>
      <c r="F194" s="33"/>
      <c r="G194" s="33"/>
      <c r="H194" s="35" t="str">
        <f aca="false">IF(AND(A194="",E194=""),"",IF(OR(A194="",B194="",C194="",E194=""),"빈 칸 확인",IF(N(E194)&lt;=0,"금액 확인",IF(IF(B194="수입",COUNTIF(목록!$B$5:$B$14,C194),COUNTIF(목록!$C$5:$C$24,C194))=0,"분류 확인","OK"))))</f>
        <v/>
      </c>
    </row>
    <row r="195" customFormat="false" ht="15" hidden="false" customHeight="false" outlineLevel="0" collapsed="false">
      <c r="A195" s="32"/>
      <c r="B195" s="33"/>
      <c r="C195" s="33"/>
      <c r="D195" s="33"/>
      <c r="E195" s="34"/>
      <c r="F195" s="33"/>
      <c r="G195" s="33"/>
      <c r="H195" s="35" t="str">
        <f aca="false">IF(AND(A195="",E195=""),"",IF(OR(A195="",B195="",C195="",E195=""),"빈 칸 확인",IF(N(E195)&lt;=0,"금액 확인",IF(IF(B195="수입",COUNTIF(목록!$B$5:$B$14,C195),COUNTIF(목록!$C$5:$C$24,C195))=0,"분류 확인","OK"))))</f>
        <v/>
      </c>
    </row>
    <row r="196" customFormat="false" ht="15" hidden="false" customHeight="false" outlineLevel="0" collapsed="false">
      <c r="A196" s="32"/>
      <c r="B196" s="33"/>
      <c r="C196" s="33"/>
      <c r="D196" s="33"/>
      <c r="E196" s="34"/>
      <c r="F196" s="33"/>
      <c r="G196" s="33"/>
      <c r="H196" s="35" t="str">
        <f aca="false">IF(AND(A196="",E196=""),"",IF(OR(A196="",B196="",C196="",E196=""),"빈 칸 확인",IF(N(E196)&lt;=0,"금액 확인",IF(IF(B196="수입",COUNTIF(목록!$B$5:$B$14,C196),COUNTIF(목록!$C$5:$C$24,C196))=0,"분류 확인","OK"))))</f>
        <v/>
      </c>
    </row>
    <row r="197" customFormat="false" ht="15" hidden="false" customHeight="false" outlineLevel="0" collapsed="false">
      <c r="A197" s="32"/>
      <c r="B197" s="33"/>
      <c r="C197" s="33"/>
      <c r="D197" s="33"/>
      <c r="E197" s="34"/>
      <c r="F197" s="33"/>
      <c r="G197" s="33"/>
      <c r="H197" s="35" t="str">
        <f aca="false">IF(AND(A197="",E197=""),"",IF(OR(A197="",B197="",C197="",E197=""),"빈 칸 확인",IF(N(E197)&lt;=0,"금액 확인",IF(IF(B197="수입",COUNTIF(목록!$B$5:$B$14,C197),COUNTIF(목록!$C$5:$C$24,C197))=0,"분류 확인","OK"))))</f>
        <v/>
      </c>
    </row>
    <row r="198" customFormat="false" ht="15" hidden="false" customHeight="false" outlineLevel="0" collapsed="false">
      <c r="A198" s="32"/>
      <c r="B198" s="33"/>
      <c r="C198" s="33"/>
      <c r="D198" s="33"/>
      <c r="E198" s="34"/>
      <c r="F198" s="33"/>
      <c r="G198" s="33"/>
      <c r="H198" s="35" t="str">
        <f aca="false">IF(AND(A198="",E198=""),"",IF(OR(A198="",B198="",C198="",E198=""),"빈 칸 확인",IF(N(E198)&lt;=0,"금액 확인",IF(IF(B198="수입",COUNTIF(목록!$B$5:$B$14,C198),COUNTIF(목록!$C$5:$C$24,C198))=0,"분류 확인","OK"))))</f>
        <v/>
      </c>
    </row>
    <row r="199" customFormat="false" ht="15" hidden="false" customHeight="false" outlineLevel="0" collapsed="false">
      <c r="A199" s="32"/>
      <c r="B199" s="33"/>
      <c r="C199" s="33"/>
      <c r="D199" s="33"/>
      <c r="E199" s="34"/>
      <c r="F199" s="33"/>
      <c r="G199" s="33"/>
      <c r="H199" s="35" t="str">
        <f aca="false">IF(AND(A199="",E199=""),"",IF(OR(A199="",B199="",C199="",E199=""),"빈 칸 확인",IF(N(E199)&lt;=0,"금액 확인",IF(IF(B199="수입",COUNTIF(목록!$B$5:$B$14,C199),COUNTIF(목록!$C$5:$C$24,C199))=0,"분류 확인","OK"))))</f>
        <v/>
      </c>
    </row>
    <row r="200" customFormat="false" ht="15" hidden="false" customHeight="false" outlineLevel="0" collapsed="false">
      <c r="A200" s="32"/>
      <c r="B200" s="33"/>
      <c r="C200" s="33"/>
      <c r="D200" s="33"/>
      <c r="E200" s="34"/>
      <c r="F200" s="33"/>
      <c r="G200" s="33"/>
      <c r="H200" s="35" t="str">
        <f aca="false">IF(AND(A200="",E200=""),"",IF(OR(A200="",B200="",C200="",E200=""),"빈 칸 확인",IF(N(E200)&lt;=0,"금액 확인",IF(IF(B200="수입",COUNTIF(목록!$B$5:$B$14,C200),COUNTIF(목록!$C$5:$C$24,C200))=0,"분류 확인","OK"))))</f>
        <v/>
      </c>
    </row>
    <row r="201" customFormat="false" ht="15" hidden="false" customHeight="false" outlineLevel="0" collapsed="false">
      <c r="A201" s="32"/>
      <c r="B201" s="33"/>
      <c r="C201" s="33"/>
      <c r="D201" s="33"/>
      <c r="E201" s="34"/>
      <c r="F201" s="33"/>
      <c r="G201" s="33"/>
      <c r="H201" s="35" t="str">
        <f aca="false">IF(AND(A201="",E201=""),"",IF(OR(A201="",B201="",C201="",E201=""),"빈 칸 확인",IF(N(E201)&lt;=0,"금액 확인",IF(IF(B201="수입",COUNTIF(목록!$B$5:$B$14,C201),COUNTIF(목록!$C$5:$C$24,C201))=0,"분류 확인","OK"))))</f>
        <v/>
      </c>
    </row>
    <row r="202" customFormat="false" ht="15" hidden="false" customHeight="false" outlineLevel="0" collapsed="false">
      <c r="A202" s="32"/>
      <c r="B202" s="33"/>
      <c r="C202" s="33"/>
      <c r="D202" s="33"/>
      <c r="E202" s="34"/>
      <c r="F202" s="33"/>
      <c r="G202" s="33"/>
      <c r="H202" s="35" t="str">
        <f aca="false">IF(AND(A202="",E202=""),"",IF(OR(A202="",B202="",C202="",E202=""),"빈 칸 확인",IF(N(E202)&lt;=0,"금액 확인",IF(IF(B202="수입",COUNTIF(목록!$B$5:$B$14,C202),COUNTIF(목록!$C$5:$C$24,C202))=0,"분류 확인","OK"))))</f>
        <v/>
      </c>
    </row>
    <row r="203" customFormat="false" ht="15" hidden="false" customHeight="false" outlineLevel="0" collapsed="false">
      <c r="A203" s="32"/>
      <c r="B203" s="33"/>
      <c r="C203" s="33"/>
      <c r="D203" s="33"/>
      <c r="E203" s="34"/>
      <c r="F203" s="33"/>
      <c r="G203" s="33"/>
      <c r="H203" s="35" t="str">
        <f aca="false">IF(AND(A203="",E203=""),"",IF(OR(A203="",B203="",C203="",E203=""),"빈 칸 확인",IF(N(E203)&lt;=0,"금액 확인",IF(IF(B203="수입",COUNTIF(목록!$B$5:$B$14,C203),COUNTIF(목록!$C$5:$C$24,C203))=0,"분류 확인","OK"))))</f>
        <v/>
      </c>
    </row>
    <row r="204" customFormat="false" ht="15" hidden="false" customHeight="false" outlineLevel="0" collapsed="false">
      <c r="A204" s="32"/>
      <c r="B204" s="33"/>
      <c r="C204" s="33"/>
      <c r="D204" s="33"/>
      <c r="E204" s="34"/>
      <c r="F204" s="33"/>
      <c r="G204" s="33"/>
      <c r="H204" s="35" t="str">
        <f aca="false">IF(AND(A204="",E204=""),"",IF(OR(A204="",B204="",C204="",E204=""),"빈 칸 확인",IF(N(E204)&lt;=0,"금액 확인",IF(IF(B204="수입",COUNTIF(목록!$B$5:$B$14,C204),COUNTIF(목록!$C$5:$C$24,C204))=0,"분류 확인","OK"))))</f>
        <v/>
      </c>
    </row>
    <row r="205" customFormat="false" ht="15" hidden="false" customHeight="false" outlineLevel="0" collapsed="false">
      <c r="A205" s="32"/>
      <c r="B205" s="33"/>
      <c r="C205" s="33"/>
      <c r="D205" s="33"/>
      <c r="E205" s="34"/>
      <c r="F205" s="33"/>
      <c r="G205" s="33"/>
      <c r="H205" s="35" t="str">
        <f aca="false">IF(AND(A205="",E205=""),"",IF(OR(A205="",B205="",C205="",E205=""),"빈 칸 확인",IF(N(E205)&lt;=0,"금액 확인",IF(IF(B205="수입",COUNTIF(목록!$B$5:$B$14,C205),COUNTIF(목록!$C$5:$C$24,C205))=0,"분류 확인","OK"))))</f>
        <v/>
      </c>
    </row>
    <row r="206" customFormat="false" ht="15" hidden="false" customHeight="false" outlineLevel="0" collapsed="false">
      <c r="A206" s="32"/>
      <c r="B206" s="33"/>
      <c r="C206" s="33"/>
      <c r="D206" s="33"/>
      <c r="E206" s="34"/>
      <c r="F206" s="33"/>
      <c r="G206" s="33"/>
      <c r="H206" s="35" t="str">
        <f aca="false">IF(AND(A206="",E206=""),"",IF(OR(A206="",B206="",C206="",E206=""),"빈 칸 확인",IF(N(E206)&lt;=0,"금액 확인",IF(IF(B206="수입",COUNTIF(목록!$B$5:$B$14,C206),COUNTIF(목록!$C$5:$C$24,C206))=0,"분류 확인","OK"))))</f>
        <v/>
      </c>
    </row>
    <row r="207" customFormat="false" ht="15" hidden="false" customHeight="false" outlineLevel="0" collapsed="false">
      <c r="A207" s="32"/>
      <c r="B207" s="33"/>
      <c r="C207" s="33"/>
      <c r="D207" s="33"/>
      <c r="E207" s="34"/>
      <c r="F207" s="33"/>
      <c r="G207" s="33"/>
      <c r="H207" s="35" t="str">
        <f aca="false">IF(AND(A207="",E207=""),"",IF(OR(A207="",B207="",C207="",E207=""),"빈 칸 확인",IF(N(E207)&lt;=0,"금액 확인",IF(IF(B207="수입",COUNTIF(목록!$B$5:$B$14,C207),COUNTIF(목록!$C$5:$C$24,C207))=0,"분류 확인","OK"))))</f>
        <v/>
      </c>
    </row>
    <row r="208" customFormat="false" ht="15" hidden="false" customHeight="false" outlineLevel="0" collapsed="false">
      <c r="A208" s="32"/>
      <c r="B208" s="33"/>
      <c r="C208" s="33"/>
      <c r="D208" s="33"/>
      <c r="E208" s="34"/>
      <c r="F208" s="33"/>
      <c r="G208" s="33"/>
      <c r="H208" s="35" t="str">
        <f aca="false">IF(AND(A208="",E208=""),"",IF(OR(A208="",B208="",C208="",E208=""),"빈 칸 확인",IF(N(E208)&lt;=0,"금액 확인",IF(IF(B208="수입",COUNTIF(목록!$B$5:$B$14,C208),COUNTIF(목록!$C$5:$C$24,C208))=0,"분류 확인","OK"))))</f>
        <v/>
      </c>
    </row>
    <row r="209" customFormat="false" ht="15" hidden="false" customHeight="false" outlineLevel="0" collapsed="false">
      <c r="A209" s="32"/>
      <c r="B209" s="33"/>
      <c r="C209" s="33"/>
      <c r="D209" s="33"/>
      <c r="E209" s="34"/>
      <c r="F209" s="33"/>
      <c r="G209" s="33"/>
      <c r="H209" s="35" t="str">
        <f aca="false">IF(AND(A209="",E209=""),"",IF(OR(A209="",B209="",C209="",E209=""),"빈 칸 확인",IF(N(E209)&lt;=0,"금액 확인",IF(IF(B209="수입",COUNTIF(목록!$B$5:$B$14,C209),COUNTIF(목록!$C$5:$C$24,C209))=0,"분류 확인","OK"))))</f>
        <v/>
      </c>
    </row>
    <row r="210" customFormat="false" ht="15" hidden="false" customHeight="false" outlineLevel="0" collapsed="false">
      <c r="A210" s="32"/>
      <c r="B210" s="33"/>
      <c r="C210" s="33"/>
      <c r="D210" s="33"/>
      <c r="E210" s="34"/>
      <c r="F210" s="33"/>
      <c r="G210" s="33"/>
      <c r="H210" s="35" t="str">
        <f aca="false">IF(AND(A210="",E210=""),"",IF(OR(A210="",B210="",C210="",E210=""),"빈 칸 확인",IF(N(E210)&lt;=0,"금액 확인",IF(IF(B210="수입",COUNTIF(목록!$B$5:$B$14,C210),COUNTIF(목록!$C$5:$C$24,C210))=0,"분류 확인","OK"))))</f>
        <v/>
      </c>
    </row>
    <row r="211" customFormat="false" ht="15" hidden="false" customHeight="false" outlineLevel="0" collapsed="false">
      <c r="A211" s="32"/>
      <c r="B211" s="33"/>
      <c r="C211" s="33"/>
      <c r="D211" s="33"/>
      <c r="E211" s="34"/>
      <c r="F211" s="33"/>
      <c r="G211" s="33"/>
      <c r="H211" s="35" t="str">
        <f aca="false">IF(AND(A211="",E211=""),"",IF(OR(A211="",B211="",C211="",E211=""),"빈 칸 확인",IF(N(E211)&lt;=0,"금액 확인",IF(IF(B211="수입",COUNTIF(목록!$B$5:$B$14,C211),COUNTIF(목록!$C$5:$C$24,C211))=0,"분류 확인","OK"))))</f>
        <v/>
      </c>
    </row>
    <row r="212" customFormat="false" ht="15" hidden="false" customHeight="false" outlineLevel="0" collapsed="false">
      <c r="A212" s="32"/>
      <c r="B212" s="33"/>
      <c r="C212" s="33"/>
      <c r="D212" s="33"/>
      <c r="E212" s="34"/>
      <c r="F212" s="33"/>
      <c r="G212" s="33"/>
      <c r="H212" s="35" t="str">
        <f aca="false">IF(AND(A212="",E212=""),"",IF(OR(A212="",B212="",C212="",E212=""),"빈 칸 확인",IF(N(E212)&lt;=0,"금액 확인",IF(IF(B212="수입",COUNTIF(목록!$B$5:$B$14,C212),COUNTIF(목록!$C$5:$C$24,C212))=0,"분류 확인","OK"))))</f>
        <v/>
      </c>
    </row>
    <row r="213" customFormat="false" ht="15" hidden="false" customHeight="false" outlineLevel="0" collapsed="false">
      <c r="A213" s="32"/>
      <c r="B213" s="33"/>
      <c r="C213" s="33"/>
      <c r="D213" s="33"/>
      <c r="E213" s="34"/>
      <c r="F213" s="33"/>
      <c r="G213" s="33"/>
      <c r="H213" s="35" t="str">
        <f aca="false">IF(AND(A213="",E213=""),"",IF(OR(A213="",B213="",C213="",E213=""),"빈 칸 확인",IF(N(E213)&lt;=0,"금액 확인",IF(IF(B213="수입",COUNTIF(목록!$B$5:$B$14,C213),COUNTIF(목록!$C$5:$C$24,C213))=0,"분류 확인","OK"))))</f>
        <v/>
      </c>
    </row>
    <row r="214" customFormat="false" ht="15" hidden="false" customHeight="false" outlineLevel="0" collapsed="false">
      <c r="A214" s="32"/>
      <c r="B214" s="33"/>
      <c r="C214" s="33"/>
      <c r="D214" s="33"/>
      <c r="E214" s="34"/>
      <c r="F214" s="33"/>
      <c r="G214" s="33"/>
      <c r="H214" s="35" t="str">
        <f aca="false">IF(AND(A214="",E214=""),"",IF(OR(A214="",B214="",C214="",E214=""),"빈 칸 확인",IF(N(E214)&lt;=0,"금액 확인",IF(IF(B214="수입",COUNTIF(목록!$B$5:$B$14,C214),COUNTIF(목록!$C$5:$C$24,C214))=0,"분류 확인","OK"))))</f>
        <v/>
      </c>
    </row>
    <row r="215" customFormat="false" ht="15" hidden="false" customHeight="false" outlineLevel="0" collapsed="false">
      <c r="A215" s="32"/>
      <c r="B215" s="33"/>
      <c r="C215" s="33"/>
      <c r="D215" s="33"/>
      <c r="E215" s="34"/>
      <c r="F215" s="33"/>
      <c r="G215" s="33"/>
      <c r="H215" s="35" t="str">
        <f aca="false">IF(AND(A215="",E215=""),"",IF(OR(A215="",B215="",C215="",E215=""),"빈 칸 확인",IF(N(E215)&lt;=0,"금액 확인",IF(IF(B215="수입",COUNTIF(목록!$B$5:$B$14,C215),COUNTIF(목록!$C$5:$C$24,C215))=0,"분류 확인","OK"))))</f>
        <v/>
      </c>
    </row>
    <row r="216" customFormat="false" ht="15" hidden="false" customHeight="false" outlineLevel="0" collapsed="false">
      <c r="A216" s="32"/>
      <c r="B216" s="33"/>
      <c r="C216" s="33"/>
      <c r="D216" s="33"/>
      <c r="E216" s="34"/>
      <c r="F216" s="33"/>
      <c r="G216" s="33"/>
      <c r="H216" s="35" t="str">
        <f aca="false">IF(AND(A216="",E216=""),"",IF(OR(A216="",B216="",C216="",E216=""),"빈 칸 확인",IF(N(E216)&lt;=0,"금액 확인",IF(IF(B216="수입",COUNTIF(목록!$B$5:$B$14,C216),COUNTIF(목록!$C$5:$C$24,C216))=0,"분류 확인","OK"))))</f>
        <v/>
      </c>
    </row>
    <row r="217" customFormat="false" ht="15" hidden="false" customHeight="false" outlineLevel="0" collapsed="false">
      <c r="A217" s="32"/>
      <c r="B217" s="33"/>
      <c r="C217" s="33"/>
      <c r="D217" s="33"/>
      <c r="E217" s="34"/>
      <c r="F217" s="33"/>
      <c r="G217" s="33"/>
      <c r="H217" s="35" t="str">
        <f aca="false">IF(AND(A217="",E217=""),"",IF(OR(A217="",B217="",C217="",E217=""),"빈 칸 확인",IF(N(E217)&lt;=0,"금액 확인",IF(IF(B217="수입",COUNTIF(목록!$B$5:$B$14,C217),COUNTIF(목록!$C$5:$C$24,C217))=0,"분류 확인","OK"))))</f>
        <v/>
      </c>
    </row>
    <row r="218" customFormat="false" ht="15" hidden="false" customHeight="false" outlineLevel="0" collapsed="false">
      <c r="A218" s="32"/>
      <c r="B218" s="33"/>
      <c r="C218" s="33"/>
      <c r="D218" s="33"/>
      <c r="E218" s="34"/>
      <c r="F218" s="33"/>
      <c r="G218" s="33"/>
      <c r="H218" s="35" t="str">
        <f aca="false">IF(AND(A218="",E218=""),"",IF(OR(A218="",B218="",C218="",E218=""),"빈 칸 확인",IF(N(E218)&lt;=0,"금액 확인",IF(IF(B218="수입",COUNTIF(목록!$B$5:$B$14,C218),COUNTIF(목록!$C$5:$C$24,C218))=0,"분류 확인","OK"))))</f>
        <v/>
      </c>
    </row>
    <row r="219" customFormat="false" ht="15" hidden="false" customHeight="false" outlineLevel="0" collapsed="false">
      <c r="A219" s="32"/>
      <c r="B219" s="33"/>
      <c r="C219" s="33"/>
      <c r="D219" s="33"/>
      <c r="E219" s="34"/>
      <c r="F219" s="33"/>
      <c r="G219" s="33"/>
      <c r="H219" s="35" t="str">
        <f aca="false">IF(AND(A219="",E219=""),"",IF(OR(A219="",B219="",C219="",E219=""),"빈 칸 확인",IF(N(E219)&lt;=0,"금액 확인",IF(IF(B219="수입",COUNTIF(목록!$B$5:$B$14,C219),COUNTIF(목록!$C$5:$C$24,C219))=0,"분류 확인","OK"))))</f>
        <v/>
      </c>
    </row>
    <row r="220" customFormat="false" ht="15" hidden="false" customHeight="false" outlineLevel="0" collapsed="false">
      <c r="A220" s="32"/>
      <c r="B220" s="33"/>
      <c r="C220" s="33"/>
      <c r="D220" s="33"/>
      <c r="E220" s="34"/>
      <c r="F220" s="33"/>
      <c r="G220" s="33"/>
      <c r="H220" s="35" t="str">
        <f aca="false">IF(AND(A220="",E220=""),"",IF(OR(A220="",B220="",C220="",E220=""),"빈 칸 확인",IF(N(E220)&lt;=0,"금액 확인",IF(IF(B220="수입",COUNTIF(목록!$B$5:$B$14,C220),COUNTIF(목록!$C$5:$C$24,C220))=0,"분류 확인","OK"))))</f>
        <v/>
      </c>
    </row>
    <row r="221" customFormat="false" ht="15" hidden="false" customHeight="false" outlineLevel="0" collapsed="false">
      <c r="A221" s="32"/>
      <c r="B221" s="33"/>
      <c r="C221" s="33"/>
      <c r="D221" s="33"/>
      <c r="E221" s="34"/>
      <c r="F221" s="33"/>
      <c r="G221" s="33"/>
      <c r="H221" s="35" t="str">
        <f aca="false">IF(AND(A221="",E221=""),"",IF(OR(A221="",B221="",C221="",E221=""),"빈 칸 확인",IF(N(E221)&lt;=0,"금액 확인",IF(IF(B221="수입",COUNTIF(목록!$B$5:$B$14,C221),COUNTIF(목록!$C$5:$C$24,C221))=0,"분류 확인","OK"))))</f>
        <v/>
      </c>
    </row>
    <row r="222" customFormat="false" ht="15" hidden="false" customHeight="false" outlineLevel="0" collapsed="false">
      <c r="A222" s="32"/>
      <c r="B222" s="33"/>
      <c r="C222" s="33"/>
      <c r="D222" s="33"/>
      <c r="E222" s="34"/>
      <c r="F222" s="33"/>
      <c r="G222" s="33"/>
      <c r="H222" s="35" t="str">
        <f aca="false">IF(AND(A222="",E222=""),"",IF(OR(A222="",B222="",C222="",E222=""),"빈 칸 확인",IF(N(E222)&lt;=0,"금액 확인",IF(IF(B222="수입",COUNTIF(목록!$B$5:$B$14,C222),COUNTIF(목록!$C$5:$C$24,C222))=0,"분류 확인","OK"))))</f>
        <v/>
      </c>
    </row>
    <row r="223" customFormat="false" ht="15" hidden="false" customHeight="false" outlineLevel="0" collapsed="false">
      <c r="A223" s="32"/>
      <c r="B223" s="33"/>
      <c r="C223" s="33"/>
      <c r="D223" s="33"/>
      <c r="E223" s="34"/>
      <c r="F223" s="33"/>
      <c r="G223" s="33"/>
      <c r="H223" s="35" t="str">
        <f aca="false">IF(AND(A223="",E223=""),"",IF(OR(A223="",B223="",C223="",E223=""),"빈 칸 확인",IF(N(E223)&lt;=0,"금액 확인",IF(IF(B223="수입",COUNTIF(목록!$B$5:$B$14,C223),COUNTIF(목록!$C$5:$C$24,C223))=0,"분류 확인","OK"))))</f>
        <v/>
      </c>
    </row>
    <row r="224" customFormat="false" ht="15" hidden="false" customHeight="false" outlineLevel="0" collapsed="false">
      <c r="A224" s="32"/>
      <c r="B224" s="33"/>
      <c r="C224" s="33"/>
      <c r="D224" s="33"/>
      <c r="E224" s="34"/>
      <c r="F224" s="33"/>
      <c r="G224" s="33"/>
      <c r="H224" s="35" t="str">
        <f aca="false">IF(AND(A224="",E224=""),"",IF(OR(A224="",B224="",C224="",E224=""),"빈 칸 확인",IF(N(E224)&lt;=0,"금액 확인",IF(IF(B224="수입",COUNTIF(목록!$B$5:$B$14,C224),COUNTIF(목록!$C$5:$C$24,C224))=0,"분류 확인","OK"))))</f>
        <v/>
      </c>
    </row>
    <row r="225" customFormat="false" ht="15" hidden="false" customHeight="false" outlineLevel="0" collapsed="false">
      <c r="A225" s="32"/>
      <c r="B225" s="33"/>
      <c r="C225" s="33"/>
      <c r="D225" s="33"/>
      <c r="E225" s="34"/>
      <c r="F225" s="33"/>
      <c r="G225" s="33"/>
      <c r="H225" s="35" t="str">
        <f aca="false">IF(AND(A225="",E225=""),"",IF(OR(A225="",B225="",C225="",E225=""),"빈 칸 확인",IF(N(E225)&lt;=0,"금액 확인",IF(IF(B225="수입",COUNTIF(목록!$B$5:$B$14,C225),COUNTIF(목록!$C$5:$C$24,C225))=0,"분류 확인","OK"))))</f>
        <v/>
      </c>
    </row>
    <row r="226" customFormat="false" ht="15" hidden="false" customHeight="false" outlineLevel="0" collapsed="false">
      <c r="A226" s="32"/>
      <c r="B226" s="33"/>
      <c r="C226" s="33"/>
      <c r="D226" s="33"/>
      <c r="E226" s="34"/>
      <c r="F226" s="33"/>
      <c r="G226" s="33"/>
      <c r="H226" s="35" t="str">
        <f aca="false">IF(AND(A226="",E226=""),"",IF(OR(A226="",B226="",C226="",E226=""),"빈 칸 확인",IF(N(E226)&lt;=0,"금액 확인",IF(IF(B226="수입",COUNTIF(목록!$B$5:$B$14,C226),COUNTIF(목록!$C$5:$C$24,C226))=0,"분류 확인","OK"))))</f>
        <v/>
      </c>
    </row>
    <row r="227" customFormat="false" ht="15" hidden="false" customHeight="false" outlineLevel="0" collapsed="false">
      <c r="A227" s="32"/>
      <c r="B227" s="33"/>
      <c r="C227" s="33"/>
      <c r="D227" s="33"/>
      <c r="E227" s="34"/>
      <c r="F227" s="33"/>
      <c r="G227" s="33"/>
      <c r="H227" s="35" t="str">
        <f aca="false">IF(AND(A227="",E227=""),"",IF(OR(A227="",B227="",C227="",E227=""),"빈 칸 확인",IF(N(E227)&lt;=0,"금액 확인",IF(IF(B227="수입",COUNTIF(목록!$B$5:$B$14,C227),COUNTIF(목록!$C$5:$C$24,C227))=0,"분류 확인","OK"))))</f>
        <v/>
      </c>
    </row>
    <row r="228" customFormat="false" ht="15" hidden="false" customHeight="false" outlineLevel="0" collapsed="false">
      <c r="A228" s="32"/>
      <c r="B228" s="33"/>
      <c r="C228" s="33"/>
      <c r="D228" s="33"/>
      <c r="E228" s="34"/>
      <c r="F228" s="33"/>
      <c r="G228" s="33"/>
      <c r="H228" s="35" t="str">
        <f aca="false">IF(AND(A228="",E228=""),"",IF(OR(A228="",B228="",C228="",E228=""),"빈 칸 확인",IF(N(E228)&lt;=0,"금액 확인",IF(IF(B228="수입",COUNTIF(목록!$B$5:$B$14,C228),COUNTIF(목록!$C$5:$C$24,C228))=0,"분류 확인","OK"))))</f>
        <v/>
      </c>
    </row>
    <row r="229" customFormat="false" ht="15" hidden="false" customHeight="false" outlineLevel="0" collapsed="false">
      <c r="A229" s="32"/>
      <c r="B229" s="33"/>
      <c r="C229" s="33"/>
      <c r="D229" s="33"/>
      <c r="E229" s="34"/>
      <c r="F229" s="33"/>
      <c r="G229" s="33"/>
      <c r="H229" s="35" t="str">
        <f aca="false">IF(AND(A229="",E229=""),"",IF(OR(A229="",B229="",C229="",E229=""),"빈 칸 확인",IF(N(E229)&lt;=0,"금액 확인",IF(IF(B229="수입",COUNTIF(목록!$B$5:$B$14,C229),COUNTIF(목록!$C$5:$C$24,C229))=0,"분류 확인","OK"))))</f>
        <v/>
      </c>
    </row>
    <row r="230" customFormat="false" ht="15" hidden="false" customHeight="false" outlineLevel="0" collapsed="false">
      <c r="A230" s="32"/>
      <c r="B230" s="33"/>
      <c r="C230" s="33"/>
      <c r="D230" s="33"/>
      <c r="E230" s="34"/>
      <c r="F230" s="33"/>
      <c r="G230" s="33"/>
      <c r="H230" s="35" t="str">
        <f aca="false">IF(AND(A230="",E230=""),"",IF(OR(A230="",B230="",C230="",E230=""),"빈 칸 확인",IF(N(E230)&lt;=0,"금액 확인",IF(IF(B230="수입",COUNTIF(목록!$B$5:$B$14,C230),COUNTIF(목록!$C$5:$C$24,C230))=0,"분류 확인","OK"))))</f>
        <v/>
      </c>
    </row>
    <row r="231" customFormat="false" ht="15" hidden="false" customHeight="false" outlineLevel="0" collapsed="false">
      <c r="A231" s="32"/>
      <c r="B231" s="33"/>
      <c r="C231" s="33"/>
      <c r="D231" s="33"/>
      <c r="E231" s="34"/>
      <c r="F231" s="33"/>
      <c r="G231" s="33"/>
      <c r="H231" s="35" t="str">
        <f aca="false">IF(AND(A231="",E231=""),"",IF(OR(A231="",B231="",C231="",E231=""),"빈 칸 확인",IF(N(E231)&lt;=0,"금액 확인",IF(IF(B231="수입",COUNTIF(목록!$B$5:$B$14,C231),COUNTIF(목록!$C$5:$C$24,C231))=0,"분류 확인","OK"))))</f>
        <v/>
      </c>
    </row>
    <row r="232" customFormat="false" ht="15" hidden="false" customHeight="false" outlineLevel="0" collapsed="false">
      <c r="A232" s="32"/>
      <c r="B232" s="33"/>
      <c r="C232" s="33"/>
      <c r="D232" s="33"/>
      <c r="E232" s="34"/>
      <c r="F232" s="33"/>
      <c r="G232" s="33"/>
      <c r="H232" s="35" t="str">
        <f aca="false">IF(AND(A232="",E232=""),"",IF(OR(A232="",B232="",C232="",E232=""),"빈 칸 확인",IF(N(E232)&lt;=0,"금액 확인",IF(IF(B232="수입",COUNTIF(목록!$B$5:$B$14,C232),COUNTIF(목록!$C$5:$C$24,C232))=0,"분류 확인","OK"))))</f>
        <v/>
      </c>
    </row>
    <row r="233" customFormat="false" ht="15" hidden="false" customHeight="false" outlineLevel="0" collapsed="false">
      <c r="A233" s="32"/>
      <c r="B233" s="33"/>
      <c r="C233" s="33"/>
      <c r="D233" s="33"/>
      <c r="E233" s="34"/>
      <c r="F233" s="33"/>
      <c r="G233" s="33"/>
      <c r="H233" s="35" t="str">
        <f aca="false">IF(AND(A233="",E233=""),"",IF(OR(A233="",B233="",C233="",E233=""),"빈 칸 확인",IF(N(E233)&lt;=0,"금액 확인",IF(IF(B233="수입",COUNTIF(목록!$B$5:$B$14,C233),COUNTIF(목록!$C$5:$C$24,C233))=0,"분류 확인","OK"))))</f>
        <v/>
      </c>
    </row>
    <row r="234" customFormat="false" ht="15" hidden="false" customHeight="false" outlineLevel="0" collapsed="false">
      <c r="A234" s="32"/>
      <c r="B234" s="33"/>
      <c r="C234" s="33"/>
      <c r="D234" s="33"/>
      <c r="E234" s="34"/>
      <c r="F234" s="33"/>
      <c r="G234" s="33"/>
      <c r="H234" s="35" t="str">
        <f aca="false">IF(AND(A234="",E234=""),"",IF(OR(A234="",B234="",C234="",E234=""),"빈 칸 확인",IF(N(E234)&lt;=0,"금액 확인",IF(IF(B234="수입",COUNTIF(목록!$B$5:$B$14,C234),COUNTIF(목록!$C$5:$C$24,C234))=0,"분류 확인","OK"))))</f>
        <v/>
      </c>
    </row>
    <row r="235" customFormat="false" ht="15" hidden="false" customHeight="false" outlineLevel="0" collapsed="false">
      <c r="A235" s="32"/>
      <c r="B235" s="33"/>
      <c r="C235" s="33"/>
      <c r="D235" s="33"/>
      <c r="E235" s="34"/>
      <c r="F235" s="33"/>
      <c r="G235" s="33"/>
      <c r="H235" s="35" t="str">
        <f aca="false">IF(AND(A235="",E235=""),"",IF(OR(A235="",B235="",C235="",E235=""),"빈 칸 확인",IF(N(E235)&lt;=0,"금액 확인",IF(IF(B235="수입",COUNTIF(목록!$B$5:$B$14,C235),COUNTIF(목록!$C$5:$C$24,C235))=0,"분류 확인","OK"))))</f>
        <v/>
      </c>
    </row>
    <row r="236" customFormat="false" ht="15" hidden="false" customHeight="false" outlineLevel="0" collapsed="false">
      <c r="A236" s="32"/>
      <c r="B236" s="33"/>
      <c r="C236" s="33"/>
      <c r="D236" s="33"/>
      <c r="E236" s="34"/>
      <c r="F236" s="33"/>
      <c r="G236" s="33"/>
      <c r="H236" s="35" t="str">
        <f aca="false">IF(AND(A236="",E236=""),"",IF(OR(A236="",B236="",C236="",E236=""),"빈 칸 확인",IF(N(E236)&lt;=0,"금액 확인",IF(IF(B236="수입",COUNTIF(목록!$B$5:$B$14,C236),COUNTIF(목록!$C$5:$C$24,C236))=0,"분류 확인","OK"))))</f>
        <v/>
      </c>
    </row>
    <row r="237" customFormat="false" ht="15" hidden="false" customHeight="false" outlineLevel="0" collapsed="false">
      <c r="A237" s="32"/>
      <c r="B237" s="33"/>
      <c r="C237" s="33"/>
      <c r="D237" s="33"/>
      <c r="E237" s="34"/>
      <c r="F237" s="33"/>
      <c r="G237" s="33"/>
      <c r="H237" s="35" t="str">
        <f aca="false">IF(AND(A237="",E237=""),"",IF(OR(A237="",B237="",C237="",E237=""),"빈 칸 확인",IF(N(E237)&lt;=0,"금액 확인",IF(IF(B237="수입",COUNTIF(목록!$B$5:$B$14,C237),COUNTIF(목록!$C$5:$C$24,C237))=0,"분류 확인","OK"))))</f>
        <v/>
      </c>
    </row>
    <row r="238" customFormat="false" ht="15" hidden="false" customHeight="false" outlineLevel="0" collapsed="false">
      <c r="A238" s="32"/>
      <c r="B238" s="33"/>
      <c r="C238" s="33"/>
      <c r="D238" s="33"/>
      <c r="E238" s="34"/>
      <c r="F238" s="33"/>
      <c r="G238" s="33"/>
      <c r="H238" s="35" t="str">
        <f aca="false">IF(AND(A238="",E238=""),"",IF(OR(A238="",B238="",C238="",E238=""),"빈 칸 확인",IF(N(E238)&lt;=0,"금액 확인",IF(IF(B238="수입",COUNTIF(목록!$B$5:$B$14,C238),COUNTIF(목록!$C$5:$C$24,C238))=0,"분류 확인","OK"))))</f>
        <v/>
      </c>
    </row>
    <row r="239" customFormat="false" ht="15" hidden="false" customHeight="false" outlineLevel="0" collapsed="false">
      <c r="A239" s="32"/>
      <c r="B239" s="33"/>
      <c r="C239" s="33"/>
      <c r="D239" s="33"/>
      <c r="E239" s="34"/>
      <c r="F239" s="33"/>
      <c r="G239" s="33"/>
      <c r="H239" s="35" t="str">
        <f aca="false">IF(AND(A239="",E239=""),"",IF(OR(A239="",B239="",C239="",E239=""),"빈 칸 확인",IF(N(E239)&lt;=0,"금액 확인",IF(IF(B239="수입",COUNTIF(목록!$B$5:$B$14,C239),COUNTIF(목록!$C$5:$C$24,C239))=0,"분류 확인","OK"))))</f>
        <v/>
      </c>
    </row>
    <row r="240" customFormat="false" ht="15" hidden="false" customHeight="false" outlineLevel="0" collapsed="false">
      <c r="A240" s="32"/>
      <c r="B240" s="33"/>
      <c r="C240" s="33"/>
      <c r="D240" s="33"/>
      <c r="E240" s="34"/>
      <c r="F240" s="33"/>
      <c r="G240" s="33"/>
      <c r="H240" s="35" t="str">
        <f aca="false">IF(AND(A240="",E240=""),"",IF(OR(A240="",B240="",C240="",E240=""),"빈 칸 확인",IF(N(E240)&lt;=0,"금액 확인",IF(IF(B240="수입",COUNTIF(목록!$B$5:$B$14,C240),COUNTIF(목록!$C$5:$C$24,C240))=0,"분류 확인","OK"))))</f>
        <v/>
      </c>
    </row>
    <row r="241" customFormat="false" ht="15" hidden="false" customHeight="false" outlineLevel="0" collapsed="false">
      <c r="A241" s="32"/>
      <c r="B241" s="33"/>
      <c r="C241" s="33"/>
      <c r="D241" s="33"/>
      <c r="E241" s="34"/>
      <c r="F241" s="33"/>
      <c r="G241" s="33"/>
      <c r="H241" s="35" t="str">
        <f aca="false">IF(AND(A241="",E241=""),"",IF(OR(A241="",B241="",C241="",E241=""),"빈 칸 확인",IF(N(E241)&lt;=0,"금액 확인",IF(IF(B241="수입",COUNTIF(목록!$B$5:$B$14,C241),COUNTIF(목록!$C$5:$C$24,C241))=0,"분류 확인","OK"))))</f>
        <v/>
      </c>
    </row>
    <row r="242" customFormat="false" ht="15" hidden="false" customHeight="false" outlineLevel="0" collapsed="false">
      <c r="A242" s="32"/>
      <c r="B242" s="33"/>
      <c r="C242" s="33"/>
      <c r="D242" s="33"/>
      <c r="E242" s="34"/>
      <c r="F242" s="33"/>
      <c r="G242" s="33"/>
      <c r="H242" s="35" t="str">
        <f aca="false">IF(AND(A242="",E242=""),"",IF(OR(A242="",B242="",C242="",E242=""),"빈 칸 확인",IF(N(E242)&lt;=0,"금액 확인",IF(IF(B242="수입",COUNTIF(목록!$B$5:$B$14,C242),COUNTIF(목록!$C$5:$C$24,C242))=0,"분류 확인","OK"))))</f>
        <v/>
      </c>
    </row>
    <row r="243" customFormat="false" ht="15" hidden="false" customHeight="false" outlineLevel="0" collapsed="false">
      <c r="A243" s="32"/>
      <c r="B243" s="33"/>
      <c r="C243" s="33"/>
      <c r="D243" s="33"/>
      <c r="E243" s="34"/>
      <c r="F243" s="33"/>
      <c r="G243" s="33"/>
      <c r="H243" s="35" t="str">
        <f aca="false">IF(AND(A243="",E243=""),"",IF(OR(A243="",B243="",C243="",E243=""),"빈 칸 확인",IF(N(E243)&lt;=0,"금액 확인",IF(IF(B243="수입",COUNTIF(목록!$B$5:$B$14,C243),COUNTIF(목록!$C$5:$C$24,C243))=0,"분류 확인","OK"))))</f>
        <v/>
      </c>
    </row>
    <row r="244" customFormat="false" ht="15" hidden="false" customHeight="false" outlineLevel="0" collapsed="false">
      <c r="A244" s="32"/>
      <c r="B244" s="33"/>
      <c r="C244" s="33"/>
      <c r="D244" s="33"/>
      <c r="E244" s="34"/>
      <c r="F244" s="33"/>
      <c r="G244" s="33"/>
      <c r="H244" s="35" t="str">
        <f aca="false">IF(AND(A244="",E244=""),"",IF(OR(A244="",B244="",C244="",E244=""),"빈 칸 확인",IF(N(E244)&lt;=0,"금액 확인",IF(IF(B244="수입",COUNTIF(목록!$B$5:$B$14,C244),COUNTIF(목록!$C$5:$C$24,C244))=0,"분류 확인","OK"))))</f>
        <v/>
      </c>
    </row>
    <row r="245" customFormat="false" ht="15" hidden="false" customHeight="false" outlineLevel="0" collapsed="false">
      <c r="A245" s="32"/>
      <c r="B245" s="33"/>
      <c r="C245" s="33"/>
      <c r="D245" s="33"/>
      <c r="E245" s="34"/>
      <c r="F245" s="33"/>
      <c r="G245" s="33"/>
      <c r="H245" s="35" t="str">
        <f aca="false">IF(AND(A245="",E245=""),"",IF(OR(A245="",B245="",C245="",E245=""),"빈 칸 확인",IF(N(E245)&lt;=0,"금액 확인",IF(IF(B245="수입",COUNTIF(목록!$B$5:$B$14,C245),COUNTIF(목록!$C$5:$C$24,C245))=0,"분류 확인","OK"))))</f>
        <v/>
      </c>
    </row>
    <row r="246" customFormat="false" ht="15" hidden="false" customHeight="false" outlineLevel="0" collapsed="false">
      <c r="A246" s="32"/>
      <c r="B246" s="33"/>
      <c r="C246" s="33"/>
      <c r="D246" s="33"/>
      <c r="E246" s="34"/>
      <c r="F246" s="33"/>
      <c r="G246" s="33"/>
      <c r="H246" s="35" t="str">
        <f aca="false">IF(AND(A246="",E246=""),"",IF(OR(A246="",B246="",C246="",E246=""),"빈 칸 확인",IF(N(E246)&lt;=0,"금액 확인",IF(IF(B246="수입",COUNTIF(목록!$B$5:$B$14,C246),COUNTIF(목록!$C$5:$C$24,C246))=0,"분류 확인","OK"))))</f>
        <v/>
      </c>
    </row>
    <row r="247" customFormat="false" ht="15" hidden="false" customHeight="false" outlineLevel="0" collapsed="false">
      <c r="A247" s="32"/>
      <c r="B247" s="33"/>
      <c r="C247" s="33"/>
      <c r="D247" s="33"/>
      <c r="E247" s="34"/>
      <c r="F247" s="33"/>
      <c r="G247" s="33"/>
      <c r="H247" s="35" t="str">
        <f aca="false">IF(AND(A247="",E247=""),"",IF(OR(A247="",B247="",C247="",E247=""),"빈 칸 확인",IF(N(E247)&lt;=0,"금액 확인",IF(IF(B247="수입",COUNTIF(목록!$B$5:$B$14,C247),COUNTIF(목록!$C$5:$C$24,C247))=0,"분류 확인","OK"))))</f>
        <v/>
      </c>
    </row>
    <row r="248" customFormat="false" ht="15" hidden="false" customHeight="false" outlineLevel="0" collapsed="false">
      <c r="A248" s="32"/>
      <c r="B248" s="33"/>
      <c r="C248" s="33"/>
      <c r="D248" s="33"/>
      <c r="E248" s="34"/>
      <c r="F248" s="33"/>
      <c r="G248" s="33"/>
      <c r="H248" s="35" t="str">
        <f aca="false">IF(AND(A248="",E248=""),"",IF(OR(A248="",B248="",C248="",E248=""),"빈 칸 확인",IF(N(E248)&lt;=0,"금액 확인",IF(IF(B248="수입",COUNTIF(목록!$B$5:$B$14,C248),COUNTIF(목록!$C$5:$C$24,C248))=0,"분류 확인","OK"))))</f>
        <v/>
      </c>
    </row>
    <row r="249" customFormat="false" ht="15" hidden="false" customHeight="false" outlineLevel="0" collapsed="false">
      <c r="A249" s="32"/>
      <c r="B249" s="33"/>
      <c r="C249" s="33"/>
      <c r="D249" s="33"/>
      <c r="E249" s="34"/>
      <c r="F249" s="33"/>
      <c r="G249" s="33"/>
      <c r="H249" s="35" t="str">
        <f aca="false">IF(AND(A249="",E249=""),"",IF(OR(A249="",B249="",C249="",E249=""),"빈 칸 확인",IF(N(E249)&lt;=0,"금액 확인",IF(IF(B249="수입",COUNTIF(목록!$B$5:$B$14,C249),COUNTIF(목록!$C$5:$C$24,C249))=0,"분류 확인","OK"))))</f>
        <v/>
      </c>
    </row>
    <row r="250" customFormat="false" ht="15" hidden="false" customHeight="false" outlineLevel="0" collapsed="false">
      <c r="A250" s="32"/>
      <c r="B250" s="33"/>
      <c r="C250" s="33"/>
      <c r="D250" s="33"/>
      <c r="E250" s="34"/>
      <c r="F250" s="33"/>
      <c r="G250" s="33"/>
      <c r="H250" s="35" t="str">
        <f aca="false">IF(AND(A250="",E250=""),"",IF(OR(A250="",B250="",C250="",E250=""),"빈 칸 확인",IF(N(E250)&lt;=0,"금액 확인",IF(IF(B250="수입",COUNTIF(목록!$B$5:$B$14,C250),COUNTIF(목록!$C$5:$C$24,C250))=0,"분류 확인","OK"))))</f>
        <v/>
      </c>
    </row>
    <row r="251" customFormat="false" ht="15" hidden="false" customHeight="false" outlineLevel="0" collapsed="false">
      <c r="A251" s="32"/>
      <c r="B251" s="33"/>
      <c r="C251" s="33"/>
      <c r="D251" s="33"/>
      <c r="E251" s="34"/>
      <c r="F251" s="33"/>
      <c r="G251" s="33"/>
      <c r="H251" s="35" t="str">
        <f aca="false">IF(AND(A251="",E251=""),"",IF(OR(A251="",B251="",C251="",E251=""),"빈 칸 확인",IF(N(E251)&lt;=0,"금액 확인",IF(IF(B251="수입",COUNTIF(목록!$B$5:$B$14,C251),COUNTIF(목록!$C$5:$C$24,C251))=0,"분류 확인","OK"))))</f>
        <v/>
      </c>
    </row>
    <row r="252" customFormat="false" ht="15" hidden="false" customHeight="false" outlineLevel="0" collapsed="false">
      <c r="A252" s="32"/>
      <c r="B252" s="33"/>
      <c r="C252" s="33"/>
      <c r="D252" s="33"/>
      <c r="E252" s="34"/>
      <c r="F252" s="33"/>
      <c r="G252" s="33"/>
      <c r="H252" s="35" t="str">
        <f aca="false">IF(AND(A252="",E252=""),"",IF(OR(A252="",B252="",C252="",E252=""),"빈 칸 확인",IF(N(E252)&lt;=0,"금액 확인",IF(IF(B252="수입",COUNTIF(목록!$B$5:$B$14,C252),COUNTIF(목록!$C$5:$C$24,C252))=0,"분류 확인","OK"))))</f>
        <v/>
      </c>
    </row>
    <row r="253" customFormat="false" ht="15" hidden="false" customHeight="false" outlineLevel="0" collapsed="false">
      <c r="A253" s="32"/>
      <c r="B253" s="33"/>
      <c r="C253" s="33"/>
      <c r="D253" s="33"/>
      <c r="E253" s="34"/>
      <c r="F253" s="33"/>
      <c r="G253" s="33"/>
      <c r="H253" s="35" t="str">
        <f aca="false">IF(AND(A253="",E253=""),"",IF(OR(A253="",B253="",C253="",E253=""),"빈 칸 확인",IF(N(E253)&lt;=0,"금액 확인",IF(IF(B253="수입",COUNTIF(목록!$B$5:$B$14,C253),COUNTIF(목록!$C$5:$C$24,C253))=0,"분류 확인","OK"))))</f>
        <v/>
      </c>
    </row>
    <row r="254" customFormat="false" ht="15" hidden="false" customHeight="false" outlineLevel="0" collapsed="false">
      <c r="A254" s="32"/>
      <c r="B254" s="33"/>
      <c r="C254" s="33"/>
      <c r="D254" s="33"/>
      <c r="E254" s="34"/>
      <c r="F254" s="33"/>
      <c r="G254" s="33"/>
      <c r="H254" s="35" t="str">
        <f aca="false">IF(AND(A254="",E254=""),"",IF(OR(A254="",B254="",C254="",E254=""),"빈 칸 확인",IF(N(E254)&lt;=0,"금액 확인",IF(IF(B254="수입",COUNTIF(목록!$B$5:$B$14,C254),COUNTIF(목록!$C$5:$C$24,C254))=0,"분류 확인","OK"))))</f>
        <v/>
      </c>
    </row>
    <row r="255" customFormat="false" ht="15" hidden="false" customHeight="false" outlineLevel="0" collapsed="false">
      <c r="A255" s="32"/>
      <c r="B255" s="33"/>
      <c r="C255" s="33"/>
      <c r="D255" s="33"/>
      <c r="E255" s="34"/>
      <c r="F255" s="33"/>
      <c r="G255" s="33"/>
      <c r="H255" s="35" t="str">
        <f aca="false">IF(AND(A255="",E255=""),"",IF(OR(A255="",B255="",C255="",E255=""),"빈 칸 확인",IF(N(E255)&lt;=0,"금액 확인",IF(IF(B255="수입",COUNTIF(목록!$B$5:$B$14,C255),COUNTIF(목록!$C$5:$C$24,C255))=0,"분류 확인","OK"))))</f>
        <v/>
      </c>
    </row>
    <row r="256" customFormat="false" ht="15" hidden="false" customHeight="false" outlineLevel="0" collapsed="false">
      <c r="A256" s="32"/>
      <c r="B256" s="33"/>
      <c r="C256" s="33"/>
      <c r="D256" s="33"/>
      <c r="E256" s="34"/>
      <c r="F256" s="33"/>
      <c r="G256" s="33"/>
      <c r="H256" s="35" t="str">
        <f aca="false">IF(AND(A256="",E256=""),"",IF(OR(A256="",B256="",C256="",E256=""),"빈 칸 확인",IF(N(E256)&lt;=0,"금액 확인",IF(IF(B256="수입",COUNTIF(목록!$B$5:$B$14,C256),COUNTIF(목록!$C$5:$C$24,C256))=0,"분류 확인","OK"))))</f>
        <v/>
      </c>
    </row>
    <row r="257" customFormat="false" ht="15" hidden="false" customHeight="false" outlineLevel="0" collapsed="false">
      <c r="A257" s="32"/>
      <c r="B257" s="33"/>
      <c r="C257" s="33"/>
      <c r="D257" s="33"/>
      <c r="E257" s="34"/>
      <c r="F257" s="33"/>
      <c r="G257" s="33"/>
      <c r="H257" s="35" t="str">
        <f aca="false">IF(AND(A257="",E257=""),"",IF(OR(A257="",B257="",C257="",E257=""),"빈 칸 확인",IF(N(E257)&lt;=0,"금액 확인",IF(IF(B257="수입",COUNTIF(목록!$B$5:$B$14,C257),COUNTIF(목록!$C$5:$C$24,C257))=0,"분류 확인","OK"))))</f>
        <v/>
      </c>
    </row>
    <row r="258" customFormat="false" ht="15" hidden="false" customHeight="false" outlineLevel="0" collapsed="false">
      <c r="A258" s="32"/>
      <c r="B258" s="33"/>
      <c r="C258" s="33"/>
      <c r="D258" s="33"/>
      <c r="E258" s="34"/>
      <c r="F258" s="33"/>
      <c r="G258" s="33"/>
      <c r="H258" s="35" t="str">
        <f aca="false">IF(AND(A258="",E258=""),"",IF(OR(A258="",B258="",C258="",E258=""),"빈 칸 확인",IF(N(E258)&lt;=0,"금액 확인",IF(IF(B258="수입",COUNTIF(목록!$B$5:$B$14,C258),COUNTIF(목록!$C$5:$C$24,C258))=0,"분류 확인","OK"))))</f>
        <v/>
      </c>
    </row>
    <row r="259" customFormat="false" ht="15" hidden="false" customHeight="false" outlineLevel="0" collapsed="false">
      <c r="A259" s="32"/>
      <c r="B259" s="33"/>
      <c r="C259" s="33"/>
      <c r="D259" s="33"/>
      <c r="E259" s="34"/>
      <c r="F259" s="33"/>
      <c r="G259" s="33"/>
      <c r="H259" s="35" t="str">
        <f aca="false">IF(AND(A259="",E259=""),"",IF(OR(A259="",B259="",C259="",E259=""),"빈 칸 확인",IF(N(E259)&lt;=0,"금액 확인",IF(IF(B259="수입",COUNTIF(목록!$B$5:$B$14,C259),COUNTIF(목록!$C$5:$C$24,C259))=0,"분류 확인","OK"))))</f>
        <v/>
      </c>
    </row>
    <row r="260" customFormat="false" ht="15" hidden="false" customHeight="false" outlineLevel="0" collapsed="false">
      <c r="A260" s="32"/>
      <c r="B260" s="33"/>
      <c r="C260" s="33"/>
      <c r="D260" s="33"/>
      <c r="E260" s="34"/>
      <c r="F260" s="33"/>
      <c r="G260" s="33"/>
      <c r="H260" s="35" t="str">
        <f aca="false">IF(AND(A260="",E260=""),"",IF(OR(A260="",B260="",C260="",E260=""),"빈 칸 확인",IF(N(E260)&lt;=0,"금액 확인",IF(IF(B260="수입",COUNTIF(목록!$B$5:$B$14,C260),COUNTIF(목록!$C$5:$C$24,C260))=0,"분류 확인","OK"))))</f>
        <v/>
      </c>
    </row>
    <row r="261" customFormat="false" ht="15" hidden="false" customHeight="false" outlineLevel="0" collapsed="false">
      <c r="A261" s="32"/>
      <c r="B261" s="33"/>
      <c r="C261" s="33"/>
      <c r="D261" s="33"/>
      <c r="E261" s="34"/>
      <c r="F261" s="33"/>
      <c r="G261" s="33"/>
      <c r="H261" s="35" t="str">
        <f aca="false">IF(AND(A261="",E261=""),"",IF(OR(A261="",B261="",C261="",E261=""),"빈 칸 확인",IF(N(E261)&lt;=0,"금액 확인",IF(IF(B261="수입",COUNTIF(목록!$B$5:$B$14,C261),COUNTIF(목록!$C$5:$C$24,C261))=0,"분류 확인","OK"))))</f>
        <v/>
      </c>
    </row>
    <row r="262" customFormat="false" ht="15" hidden="false" customHeight="false" outlineLevel="0" collapsed="false">
      <c r="A262" s="32"/>
      <c r="B262" s="33"/>
      <c r="C262" s="33"/>
      <c r="D262" s="33"/>
      <c r="E262" s="34"/>
      <c r="F262" s="33"/>
      <c r="G262" s="33"/>
      <c r="H262" s="35" t="str">
        <f aca="false">IF(AND(A262="",E262=""),"",IF(OR(A262="",B262="",C262="",E262=""),"빈 칸 확인",IF(N(E262)&lt;=0,"금액 확인",IF(IF(B262="수입",COUNTIF(목록!$B$5:$B$14,C262),COUNTIF(목록!$C$5:$C$24,C262))=0,"분류 확인","OK"))))</f>
        <v/>
      </c>
    </row>
    <row r="263" customFormat="false" ht="15" hidden="false" customHeight="false" outlineLevel="0" collapsed="false">
      <c r="A263" s="32"/>
      <c r="B263" s="33"/>
      <c r="C263" s="33"/>
      <c r="D263" s="33"/>
      <c r="E263" s="34"/>
      <c r="F263" s="33"/>
      <c r="G263" s="33"/>
      <c r="H263" s="35" t="str">
        <f aca="false">IF(AND(A263="",E263=""),"",IF(OR(A263="",B263="",C263="",E263=""),"빈 칸 확인",IF(N(E263)&lt;=0,"금액 확인",IF(IF(B263="수입",COUNTIF(목록!$B$5:$B$14,C263),COUNTIF(목록!$C$5:$C$24,C263))=0,"분류 확인","OK"))))</f>
        <v/>
      </c>
    </row>
    <row r="264" customFormat="false" ht="15" hidden="false" customHeight="false" outlineLevel="0" collapsed="false">
      <c r="A264" s="32"/>
      <c r="B264" s="33"/>
      <c r="C264" s="33"/>
      <c r="D264" s="33"/>
      <c r="E264" s="34"/>
      <c r="F264" s="33"/>
      <c r="G264" s="33"/>
      <c r="H264" s="35" t="str">
        <f aca="false">IF(AND(A264="",E264=""),"",IF(OR(A264="",B264="",C264="",E264=""),"빈 칸 확인",IF(N(E264)&lt;=0,"금액 확인",IF(IF(B264="수입",COUNTIF(목록!$B$5:$B$14,C264),COUNTIF(목록!$C$5:$C$24,C264))=0,"분류 확인","OK"))))</f>
        <v/>
      </c>
    </row>
    <row r="265" customFormat="false" ht="15" hidden="false" customHeight="false" outlineLevel="0" collapsed="false">
      <c r="A265" s="32"/>
      <c r="B265" s="33"/>
      <c r="C265" s="33"/>
      <c r="D265" s="33"/>
      <c r="E265" s="34"/>
      <c r="F265" s="33"/>
      <c r="G265" s="33"/>
      <c r="H265" s="35" t="str">
        <f aca="false">IF(AND(A265="",E265=""),"",IF(OR(A265="",B265="",C265="",E265=""),"빈 칸 확인",IF(N(E265)&lt;=0,"금액 확인",IF(IF(B265="수입",COUNTIF(목록!$B$5:$B$14,C265),COUNTIF(목록!$C$5:$C$24,C265))=0,"분류 확인","OK"))))</f>
        <v/>
      </c>
    </row>
    <row r="266" customFormat="false" ht="15" hidden="false" customHeight="false" outlineLevel="0" collapsed="false">
      <c r="A266" s="32"/>
      <c r="B266" s="33"/>
      <c r="C266" s="33"/>
      <c r="D266" s="33"/>
      <c r="E266" s="34"/>
      <c r="F266" s="33"/>
      <c r="G266" s="33"/>
      <c r="H266" s="35" t="str">
        <f aca="false">IF(AND(A266="",E266=""),"",IF(OR(A266="",B266="",C266="",E266=""),"빈 칸 확인",IF(N(E266)&lt;=0,"금액 확인",IF(IF(B266="수입",COUNTIF(목록!$B$5:$B$14,C266),COUNTIF(목록!$C$5:$C$24,C266))=0,"분류 확인","OK"))))</f>
        <v/>
      </c>
    </row>
    <row r="267" customFormat="false" ht="15" hidden="false" customHeight="false" outlineLevel="0" collapsed="false">
      <c r="A267" s="32"/>
      <c r="B267" s="33"/>
      <c r="C267" s="33"/>
      <c r="D267" s="33"/>
      <c r="E267" s="34"/>
      <c r="F267" s="33"/>
      <c r="G267" s="33"/>
      <c r="H267" s="35" t="str">
        <f aca="false">IF(AND(A267="",E267=""),"",IF(OR(A267="",B267="",C267="",E267=""),"빈 칸 확인",IF(N(E267)&lt;=0,"금액 확인",IF(IF(B267="수입",COUNTIF(목록!$B$5:$B$14,C267),COUNTIF(목록!$C$5:$C$24,C267))=0,"분류 확인","OK"))))</f>
        <v/>
      </c>
    </row>
    <row r="268" customFormat="false" ht="15" hidden="false" customHeight="false" outlineLevel="0" collapsed="false">
      <c r="A268" s="32"/>
      <c r="B268" s="33"/>
      <c r="C268" s="33"/>
      <c r="D268" s="33"/>
      <c r="E268" s="34"/>
      <c r="F268" s="33"/>
      <c r="G268" s="33"/>
      <c r="H268" s="35" t="str">
        <f aca="false">IF(AND(A268="",E268=""),"",IF(OR(A268="",B268="",C268="",E268=""),"빈 칸 확인",IF(N(E268)&lt;=0,"금액 확인",IF(IF(B268="수입",COUNTIF(목록!$B$5:$B$14,C268),COUNTIF(목록!$C$5:$C$24,C268))=0,"분류 확인","OK"))))</f>
        <v/>
      </c>
    </row>
    <row r="269" customFormat="false" ht="15" hidden="false" customHeight="false" outlineLevel="0" collapsed="false">
      <c r="A269" s="32"/>
      <c r="B269" s="33"/>
      <c r="C269" s="33"/>
      <c r="D269" s="33"/>
      <c r="E269" s="34"/>
      <c r="F269" s="33"/>
      <c r="G269" s="33"/>
      <c r="H269" s="35" t="str">
        <f aca="false">IF(AND(A269="",E269=""),"",IF(OR(A269="",B269="",C269="",E269=""),"빈 칸 확인",IF(N(E269)&lt;=0,"금액 확인",IF(IF(B269="수입",COUNTIF(목록!$B$5:$B$14,C269),COUNTIF(목록!$C$5:$C$24,C269))=0,"분류 확인","OK"))))</f>
        <v/>
      </c>
    </row>
    <row r="270" customFormat="false" ht="15" hidden="false" customHeight="false" outlineLevel="0" collapsed="false">
      <c r="A270" s="32"/>
      <c r="B270" s="33"/>
      <c r="C270" s="33"/>
      <c r="D270" s="33"/>
      <c r="E270" s="34"/>
      <c r="F270" s="33"/>
      <c r="G270" s="33"/>
      <c r="H270" s="35" t="str">
        <f aca="false">IF(AND(A270="",E270=""),"",IF(OR(A270="",B270="",C270="",E270=""),"빈 칸 확인",IF(N(E270)&lt;=0,"금액 확인",IF(IF(B270="수입",COUNTIF(목록!$B$5:$B$14,C270),COUNTIF(목록!$C$5:$C$24,C270))=0,"분류 확인","OK"))))</f>
        <v/>
      </c>
    </row>
    <row r="271" customFormat="false" ht="15" hidden="false" customHeight="false" outlineLevel="0" collapsed="false">
      <c r="A271" s="32"/>
      <c r="B271" s="33"/>
      <c r="C271" s="33"/>
      <c r="D271" s="33"/>
      <c r="E271" s="34"/>
      <c r="F271" s="33"/>
      <c r="G271" s="33"/>
      <c r="H271" s="35" t="str">
        <f aca="false">IF(AND(A271="",E271=""),"",IF(OR(A271="",B271="",C271="",E271=""),"빈 칸 확인",IF(N(E271)&lt;=0,"금액 확인",IF(IF(B271="수입",COUNTIF(목록!$B$5:$B$14,C271),COUNTIF(목록!$C$5:$C$24,C271))=0,"분류 확인","OK"))))</f>
        <v/>
      </c>
    </row>
    <row r="272" customFormat="false" ht="15" hidden="false" customHeight="false" outlineLevel="0" collapsed="false">
      <c r="A272" s="32"/>
      <c r="B272" s="33"/>
      <c r="C272" s="33"/>
      <c r="D272" s="33"/>
      <c r="E272" s="34"/>
      <c r="F272" s="33"/>
      <c r="G272" s="33"/>
      <c r="H272" s="35" t="str">
        <f aca="false">IF(AND(A272="",E272=""),"",IF(OR(A272="",B272="",C272="",E272=""),"빈 칸 확인",IF(N(E272)&lt;=0,"금액 확인",IF(IF(B272="수입",COUNTIF(목록!$B$5:$B$14,C272),COUNTIF(목록!$C$5:$C$24,C272))=0,"분류 확인","OK"))))</f>
        <v/>
      </c>
    </row>
    <row r="273" customFormat="false" ht="15" hidden="false" customHeight="false" outlineLevel="0" collapsed="false">
      <c r="A273" s="32"/>
      <c r="B273" s="33"/>
      <c r="C273" s="33"/>
      <c r="D273" s="33"/>
      <c r="E273" s="34"/>
      <c r="F273" s="33"/>
      <c r="G273" s="33"/>
      <c r="H273" s="35" t="str">
        <f aca="false">IF(AND(A273="",E273=""),"",IF(OR(A273="",B273="",C273="",E273=""),"빈 칸 확인",IF(N(E273)&lt;=0,"금액 확인",IF(IF(B273="수입",COUNTIF(목록!$B$5:$B$14,C273),COUNTIF(목록!$C$5:$C$24,C273))=0,"분류 확인","OK"))))</f>
        <v/>
      </c>
    </row>
    <row r="274" customFormat="false" ht="15" hidden="false" customHeight="false" outlineLevel="0" collapsed="false">
      <c r="A274" s="32"/>
      <c r="B274" s="33"/>
      <c r="C274" s="33"/>
      <c r="D274" s="33"/>
      <c r="E274" s="34"/>
      <c r="F274" s="33"/>
      <c r="G274" s="33"/>
      <c r="H274" s="35" t="str">
        <f aca="false">IF(AND(A274="",E274=""),"",IF(OR(A274="",B274="",C274="",E274=""),"빈 칸 확인",IF(N(E274)&lt;=0,"금액 확인",IF(IF(B274="수입",COUNTIF(목록!$B$5:$B$14,C274),COUNTIF(목록!$C$5:$C$24,C274))=0,"분류 확인","OK"))))</f>
        <v/>
      </c>
    </row>
    <row r="275" customFormat="false" ht="15" hidden="false" customHeight="false" outlineLevel="0" collapsed="false">
      <c r="A275" s="32"/>
      <c r="B275" s="33"/>
      <c r="C275" s="33"/>
      <c r="D275" s="33"/>
      <c r="E275" s="34"/>
      <c r="F275" s="33"/>
      <c r="G275" s="33"/>
      <c r="H275" s="35" t="str">
        <f aca="false">IF(AND(A275="",E275=""),"",IF(OR(A275="",B275="",C275="",E275=""),"빈 칸 확인",IF(N(E275)&lt;=0,"금액 확인",IF(IF(B275="수입",COUNTIF(목록!$B$5:$B$14,C275),COUNTIF(목록!$C$5:$C$24,C275))=0,"분류 확인","OK"))))</f>
        <v/>
      </c>
    </row>
    <row r="276" customFormat="false" ht="15" hidden="false" customHeight="false" outlineLevel="0" collapsed="false">
      <c r="A276" s="32"/>
      <c r="B276" s="33"/>
      <c r="C276" s="33"/>
      <c r="D276" s="33"/>
      <c r="E276" s="34"/>
      <c r="F276" s="33"/>
      <c r="G276" s="33"/>
      <c r="H276" s="35" t="str">
        <f aca="false">IF(AND(A276="",E276=""),"",IF(OR(A276="",B276="",C276="",E276=""),"빈 칸 확인",IF(N(E276)&lt;=0,"금액 확인",IF(IF(B276="수입",COUNTIF(목록!$B$5:$B$14,C276),COUNTIF(목록!$C$5:$C$24,C276))=0,"분류 확인","OK"))))</f>
        <v/>
      </c>
    </row>
    <row r="277" customFormat="false" ht="15" hidden="false" customHeight="false" outlineLevel="0" collapsed="false">
      <c r="A277" s="32"/>
      <c r="B277" s="33"/>
      <c r="C277" s="33"/>
      <c r="D277" s="33"/>
      <c r="E277" s="34"/>
      <c r="F277" s="33"/>
      <c r="G277" s="33"/>
      <c r="H277" s="35" t="str">
        <f aca="false">IF(AND(A277="",E277=""),"",IF(OR(A277="",B277="",C277="",E277=""),"빈 칸 확인",IF(N(E277)&lt;=0,"금액 확인",IF(IF(B277="수입",COUNTIF(목록!$B$5:$B$14,C277),COUNTIF(목록!$C$5:$C$24,C277))=0,"분류 확인","OK"))))</f>
        <v/>
      </c>
    </row>
    <row r="278" customFormat="false" ht="15" hidden="false" customHeight="false" outlineLevel="0" collapsed="false">
      <c r="A278" s="32"/>
      <c r="B278" s="33"/>
      <c r="C278" s="33"/>
      <c r="D278" s="33"/>
      <c r="E278" s="34"/>
      <c r="F278" s="33"/>
      <c r="G278" s="33"/>
      <c r="H278" s="35" t="str">
        <f aca="false">IF(AND(A278="",E278=""),"",IF(OR(A278="",B278="",C278="",E278=""),"빈 칸 확인",IF(N(E278)&lt;=0,"금액 확인",IF(IF(B278="수입",COUNTIF(목록!$B$5:$B$14,C278),COUNTIF(목록!$C$5:$C$24,C278))=0,"분류 확인","OK"))))</f>
        <v/>
      </c>
    </row>
    <row r="279" customFormat="false" ht="15" hidden="false" customHeight="false" outlineLevel="0" collapsed="false">
      <c r="A279" s="32"/>
      <c r="B279" s="33"/>
      <c r="C279" s="33"/>
      <c r="D279" s="33"/>
      <c r="E279" s="34"/>
      <c r="F279" s="33"/>
      <c r="G279" s="33"/>
      <c r="H279" s="35" t="str">
        <f aca="false">IF(AND(A279="",E279=""),"",IF(OR(A279="",B279="",C279="",E279=""),"빈 칸 확인",IF(N(E279)&lt;=0,"금액 확인",IF(IF(B279="수입",COUNTIF(목록!$B$5:$B$14,C279),COUNTIF(목록!$C$5:$C$24,C279))=0,"분류 확인","OK"))))</f>
        <v/>
      </c>
    </row>
    <row r="280" customFormat="false" ht="15" hidden="false" customHeight="false" outlineLevel="0" collapsed="false">
      <c r="A280" s="32"/>
      <c r="B280" s="33"/>
      <c r="C280" s="33"/>
      <c r="D280" s="33"/>
      <c r="E280" s="34"/>
      <c r="F280" s="33"/>
      <c r="G280" s="33"/>
      <c r="H280" s="35" t="str">
        <f aca="false">IF(AND(A280="",E280=""),"",IF(OR(A280="",B280="",C280="",E280=""),"빈 칸 확인",IF(N(E280)&lt;=0,"금액 확인",IF(IF(B280="수입",COUNTIF(목록!$B$5:$B$14,C280),COUNTIF(목록!$C$5:$C$24,C280))=0,"분류 확인","OK"))))</f>
        <v/>
      </c>
    </row>
    <row r="281" customFormat="false" ht="15" hidden="false" customHeight="false" outlineLevel="0" collapsed="false">
      <c r="A281" s="32"/>
      <c r="B281" s="33"/>
      <c r="C281" s="33"/>
      <c r="D281" s="33"/>
      <c r="E281" s="34"/>
      <c r="F281" s="33"/>
      <c r="G281" s="33"/>
      <c r="H281" s="35" t="str">
        <f aca="false">IF(AND(A281="",E281=""),"",IF(OR(A281="",B281="",C281="",E281=""),"빈 칸 확인",IF(N(E281)&lt;=0,"금액 확인",IF(IF(B281="수입",COUNTIF(목록!$B$5:$B$14,C281),COUNTIF(목록!$C$5:$C$24,C281))=0,"분류 확인","OK"))))</f>
        <v/>
      </c>
    </row>
    <row r="282" customFormat="false" ht="15" hidden="false" customHeight="false" outlineLevel="0" collapsed="false">
      <c r="A282" s="32"/>
      <c r="B282" s="33"/>
      <c r="C282" s="33"/>
      <c r="D282" s="33"/>
      <c r="E282" s="34"/>
      <c r="F282" s="33"/>
      <c r="G282" s="33"/>
      <c r="H282" s="35" t="str">
        <f aca="false">IF(AND(A282="",E282=""),"",IF(OR(A282="",B282="",C282="",E282=""),"빈 칸 확인",IF(N(E282)&lt;=0,"금액 확인",IF(IF(B282="수입",COUNTIF(목록!$B$5:$B$14,C282),COUNTIF(목록!$C$5:$C$24,C282))=0,"분류 확인","OK"))))</f>
        <v/>
      </c>
    </row>
    <row r="283" customFormat="false" ht="15" hidden="false" customHeight="false" outlineLevel="0" collapsed="false">
      <c r="A283" s="32"/>
      <c r="B283" s="33"/>
      <c r="C283" s="33"/>
      <c r="D283" s="33"/>
      <c r="E283" s="34"/>
      <c r="F283" s="33"/>
      <c r="G283" s="33"/>
      <c r="H283" s="35" t="str">
        <f aca="false">IF(AND(A283="",E283=""),"",IF(OR(A283="",B283="",C283="",E283=""),"빈 칸 확인",IF(N(E283)&lt;=0,"금액 확인",IF(IF(B283="수입",COUNTIF(목록!$B$5:$B$14,C283),COUNTIF(목록!$C$5:$C$24,C283))=0,"분류 확인","OK"))))</f>
        <v/>
      </c>
    </row>
    <row r="284" customFormat="false" ht="15" hidden="false" customHeight="false" outlineLevel="0" collapsed="false">
      <c r="A284" s="32"/>
      <c r="B284" s="33"/>
      <c r="C284" s="33"/>
      <c r="D284" s="33"/>
      <c r="E284" s="34"/>
      <c r="F284" s="33"/>
      <c r="G284" s="33"/>
      <c r="H284" s="35" t="str">
        <f aca="false">IF(AND(A284="",E284=""),"",IF(OR(A284="",B284="",C284="",E284=""),"빈 칸 확인",IF(N(E284)&lt;=0,"금액 확인",IF(IF(B284="수입",COUNTIF(목록!$B$5:$B$14,C284),COUNTIF(목록!$C$5:$C$24,C284))=0,"분류 확인","OK"))))</f>
        <v/>
      </c>
    </row>
    <row r="285" customFormat="false" ht="15" hidden="false" customHeight="false" outlineLevel="0" collapsed="false">
      <c r="A285" s="32"/>
      <c r="B285" s="33"/>
      <c r="C285" s="33"/>
      <c r="D285" s="33"/>
      <c r="E285" s="34"/>
      <c r="F285" s="33"/>
      <c r="G285" s="33"/>
      <c r="H285" s="35" t="str">
        <f aca="false">IF(AND(A285="",E285=""),"",IF(OR(A285="",B285="",C285="",E285=""),"빈 칸 확인",IF(N(E285)&lt;=0,"금액 확인",IF(IF(B285="수입",COUNTIF(목록!$B$5:$B$14,C285),COUNTIF(목록!$C$5:$C$24,C285))=0,"분류 확인","OK"))))</f>
        <v/>
      </c>
    </row>
    <row r="286" customFormat="false" ht="15" hidden="false" customHeight="false" outlineLevel="0" collapsed="false">
      <c r="A286" s="32"/>
      <c r="B286" s="33"/>
      <c r="C286" s="33"/>
      <c r="D286" s="33"/>
      <c r="E286" s="34"/>
      <c r="F286" s="33"/>
      <c r="G286" s="33"/>
      <c r="H286" s="35" t="str">
        <f aca="false">IF(AND(A286="",E286=""),"",IF(OR(A286="",B286="",C286="",E286=""),"빈 칸 확인",IF(N(E286)&lt;=0,"금액 확인",IF(IF(B286="수입",COUNTIF(목록!$B$5:$B$14,C286),COUNTIF(목록!$C$5:$C$24,C286))=0,"분류 확인","OK"))))</f>
        <v/>
      </c>
    </row>
    <row r="287" customFormat="false" ht="15" hidden="false" customHeight="false" outlineLevel="0" collapsed="false">
      <c r="A287" s="32"/>
      <c r="B287" s="33"/>
      <c r="C287" s="33"/>
      <c r="D287" s="33"/>
      <c r="E287" s="34"/>
      <c r="F287" s="33"/>
      <c r="G287" s="33"/>
      <c r="H287" s="35" t="str">
        <f aca="false">IF(AND(A287="",E287=""),"",IF(OR(A287="",B287="",C287="",E287=""),"빈 칸 확인",IF(N(E287)&lt;=0,"금액 확인",IF(IF(B287="수입",COUNTIF(목록!$B$5:$B$14,C287),COUNTIF(목록!$C$5:$C$24,C287))=0,"분류 확인","OK"))))</f>
        <v/>
      </c>
    </row>
    <row r="288" customFormat="false" ht="15" hidden="false" customHeight="false" outlineLevel="0" collapsed="false">
      <c r="A288" s="32"/>
      <c r="B288" s="33"/>
      <c r="C288" s="33"/>
      <c r="D288" s="33"/>
      <c r="E288" s="34"/>
      <c r="F288" s="33"/>
      <c r="G288" s="33"/>
      <c r="H288" s="35" t="str">
        <f aca="false">IF(AND(A288="",E288=""),"",IF(OR(A288="",B288="",C288="",E288=""),"빈 칸 확인",IF(N(E288)&lt;=0,"금액 확인",IF(IF(B288="수입",COUNTIF(목록!$B$5:$B$14,C288),COUNTIF(목록!$C$5:$C$24,C288))=0,"분류 확인","OK"))))</f>
        <v/>
      </c>
    </row>
    <row r="289" customFormat="false" ht="15" hidden="false" customHeight="false" outlineLevel="0" collapsed="false">
      <c r="A289" s="32"/>
      <c r="B289" s="33"/>
      <c r="C289" s="33"/>
      <c r="D289" s="33"/>
      <c r="E289" s="34"/>
      <c r="F289" s="33"/>
      <c r="G289" s="33"/>
      <c r="H289" s="35" t="str">
        <f aca="false">IF(AND(A289="",E289=""),"",IF(OR(A289="",B289="",C289="",E289=""),"빈 칸 확인",IF(N(E289)&lt;=0,"금액 확인",IF(IF(B289="수입",COUNTIF(목록!$B$5:$B$14,C289),COUNTIF(목록!$C$5:$C$24,C289))=0,"분류 확인","OK"))))</f>
        <v/>
      </c>
    </row>
    <row r="290" customFormat="false" ht="15" hidden="false" customHeight="false" outlineLevel="0" collapsed="false">
      <c r="A290" s="32"/>
      <c r="B290" s="33"/>
      <c r="C290" s="33"/>
      <c r="D290" s="33"/>
      <c r="E290" s="34"/>
      <c r="F290" s="33"/>
      <c r="G290" s="33"/>
      <c r="H290" s="35" t="str">
        <f aca="false">IF(AND(A290="",E290=""),"",IF(OR(A290="",B290="",C290="",E290=""),"빈 칸 확인",IF(N(E290)&lt;=0,"금액 확인",IF(IF(B290="수입",COUNTIF(목록!$B$5:$B$14,C290),COUNTIF(목록!$C$5:$C$24,C290))=0,"분류 확인","OK"))))</f>
        <v/>
      </c>
    </row>
    <row r="291" customFormat="false" ht="15" hidden="false" customHeight="false" outlineLevel="0" collapsed="false">
      <c r="A291" s="32"/>
      <c r="B291" s="33"/>
      <c r="C291" s="33"/>
      <c r="D291" s="33"/>
      <c r="E291" s="34"/>
      <c r="F291" s="33"/>
      <c r="G291" s="33"/>
      <c r="H291" s="35" t="str">
        <f aca="false">IF(AND(A291="",E291=""),"",IF(OR(A291="",B291="",C291="",E291=""),"빈 칸 확인",IF(N(E291)&lt;=0,"금액 확인",IF(IF(B291="수입",COUNTIF(목록!$B$5:$B$14,C291),COUNTIF(목록!$C$5:$C$24,C291))=0,"분류 확인","OK"))))</f>
        <v/>
      </c>
    </row>
    <row r="292" customFormat="false" ht="15" hidden="false" customHeight="false" outlineLevel="0" collapsed="false">
      <c r="A292" s="32"/>
      <c r="B292" s="33"/>
      <c r="C292" s="33"/>
      <c r="D292" s="33"/>
      <c r="E292" s="34"/>
      <c r="F292" s="33"/>
      <c r="G292" s="33"/>
      <c r="H292" s="35" t="str">
        <f aca="false">IF(AND(A292="",E292=""),"",IF(OR(A292="",B292="",C292="",E292=""),"빈 칸 확인",IF(N(E292)&lt;=0,"금액 확인",IF(IF(B292="수입",COUNTIF(목록!$B$5:$B$14,C292),COUNTIF(목록!$C$5:$C$24,C292))=0,"분류 확인","OK"))))</f>
        <v/>
      </c>
    </row>
    <row r="293" customFormat="false" ht="15" hidden="false" customHeight="false" outlineLevel="0" collapsed="false">
      <c r="A293" s="32"/>
      <c r="B293" s="33"/>
      <c r="C293" s="33"/>
      <c r="D293" s="33"/>
      <c r="E293" s="34"/>
      <c r="F293" s="33"/>
      <c r="G293" s="33"/>
      <c r="H293" s="35" t="str">
        <f aca="false">IF(AND(A293="",E293=""),"",IF(OR(A293="",B293="",C293="",E293=""),"빈 칸 확인",IF(N(E293)&lt;=0,"금액 확인",IF(IF(B293="수입",COUNTIF(목록!$B$5:$B$14,C293),COUNTIF(목록!$C$5:$C$24,C293))=0,"분류 확인","OK"))))</f>
        <v/>
      </c>
    </row>
    <row r="294" customFormat="false" ht="15" hidden="false" customHeight="false" outlineLevel="0" collapsed="false">
      <c r="A294" s="32"/>
      <c r="B294" s="33"/>
      <c r="C294" s="33"/>
      <c r="D294" s="33"/>
      <c r="E294" s="34"/>
      <c r="F294" s="33"/>
      <c r="G294" s="33"/>
      <c r="H294" s="35" t="str">
        <f aca="false">IF(AND(A294="",E294=""),"",IF(OR(A294="",B294="",C294="",E294=""),"빈 칸 확인",IF(N(E294)&lt;=0,"금액 확인",IF(IF(B294="수입",COUNTIF(목록!$B$5:$B$14,C294),COUNTIF(목록!$C$5:$C$24,C294))=0,"분류 확인","OK"))))</f>
        <v/>
      </c>
    </row>
    <row r="295" customFormat="false" ht="15" hidden="false" customHeight="false" outlineLevel="0" collapsed="false">
      <c r="A295" s="32"/>
      <c r="B295" s="33"/>
      <c r="C295" s="33"/>
      <c r="D295" s="33"/>
      <c r="E295" s="34"/>
      <c r="F295" s="33"/>
      <c r="G295" s="33"/>
      <c r="H295" s="35" t="str">
        <f aca="false">IF(AND(A295="",E295=""),"",IF(OR(A295="",B295="",C295="",E295=""),"빈 칸 확인",IF(N(E295)&lt;=0,"금액 확인",IF(IF(B295="수입",COUNTIF(목록!$B$5:$B$14,C295),COUNTIF(목록!$C$5:$C$24,C295))=0,"분류 확인","OK"))))</f>
        <v/>
      </c>
    </row>
    <row r="296" customFormat="false" ht="15" hidden="false" customHeight="false" outlineLevel="0" collapsed="false">
      <c r="A296" s="32"/>
      <c r="B296" s="33"/>
      <c r="C296" s="33"/>
      <c r="D296" s="33"/>
      <c r="E296" s="34"/>
      <c r="F296" s="33"/>
      <c r="G296" s="33"/>
      <c r="H296" s="35" t="str">
        <f aca="false">IF(AND(A296="",E296=""),"",IF(OR(A296="",B296="",C296="",E296=""),"빈 칸 확인",IF(N(E296)&lt;=0,"금액 확인",IF(IF(B296="수입",COUNTIF(목록!$B$5:$B$14,C296),COUNTIF(목록!$C$5:$C$24,C296))=0,"분류 확인","OK"))))</f>
        <v/>
      </c>
    </row>
    <row r="297" customFormat="false" ht="15" hidden="false" customHeight="false" outlineLevel="0" collapsed="false">
      <c r="A297" s="32"/>
      <c r="B297" s="33"/>
      <c r="C297" s="33"/>
      <c r="D297" s="33"/>
      <c r="E297" s="34"/>
      <c r="F297" s="33"/>
      <c r="G297" s="33"/>
      <c r="H297" s="35" t="str">
        <f aca="false">IF(AND(A297="",E297=""),"",IF(OR(A297="",B297="",C297="",E297=""),"빈 칸 확인",IF(N(E297)&lt;=0,"금액 확인",IF(IF(B297="수입",COUNTIF(목록!$B$5:$B$14,C297),COUNTIF(목록!$C$5:$C$24,C297))=0,"분류 확인","OK"))))</f>
        <v/>
      </c>
    </row>
    <row r="298" customFormat="false" ht="15" hidden="false" customHeight="false" outlineLevel="0" collapsed="false">
      <c r="A298" s="32"/>
      <c r="B298" s="33"/>
      <c r="C298" s="33"/>
      <c r="D298" s="33"/>
      <c r="E298" s="34"/>
      <c r="F298" s="33"/>
      <c r="G298" s="33"/>
      <c r="H298" s="35" t="str">
        <f aca="false">IF(AND(A298="",E298=""),"",IF(OR(A298="",B298="",C298="",E298=""),"빈 칸 확인",IF(N(E298)&lt;=0,"금액 확인",IF(IF(B298="수입",COUNTIF(목록!$B$5:$B$14,C298),COUNTIF(목록!$C$5:$C$24,C298))=0,"분류 확인","OK"))))</f>
        <v/>
      </c>
    </row>
    <row r="299" customFormat="false" ht="15" hidden="false" customHeight="false" outlineLevel="0" collapsed="false">
      <c r="A299" s="32"/>
      <c r="B299" s="33"/>
      <c r="C299" s="33"/>
      <c r="D299" s="33"/>
      <c r="E299" s="34"/>
      <c r="F299" s="33"/>
      <c r="G299" s="33"/>
      <c r="H299" s="35" t="str">
        <f aca="false">IF(AND(A299="",E299=""),"",IF(OR(A299="",B299="",C299="",E299=""),"빈 칸 확인",IF(N(E299)&lt;=0,"금액 확인",IF(IF(B299="수입",COUNTIF(목록!$B$5:$B$14,C299),COUNTIF(목록!$C$5:$C$24,C299))=0,"분류 확인","OK"))))</f>
        <v/>
      </c>
    </row>
    <row r="300" customFormat="false" ht="15" hidden="false" customHeight="false" outlineLevel="0" collapsed="false">
      <c r="A300" s="32"/>
      <c r="B300" s="33"/>
      <c r="C300" s="33"/>
      <c r="D300" s="33"/>
      <c r="E300" s="34"/>
      <c r="F300" s="33"/>
      <c r="G300" s="33"/>
      <c r="H300" s="35" t="str">
        <f aca="false">IF(AND(A300="",E300=""),"",IF(OR(A300="",B300="",C300="",E300=""),"빈 칸 확인",IF(N(E300)&lt;=0,"금액 확인",IF(IF(B300="수입",COUNTIF(목록!$B$5:$B$14,C300),COUNTIF(목록!$C$5:$C$24,C300))=0,"분류 확인","OK"))))</f>
        <v/>
      </c>
    </row>
    <row r="301" customFormat="false" ht="15" hidden="false" customHeight="false" outlineLevel="0" collapsed="false">
      <c r="A301" s="32"/>
      <c r="B301" s="33"/>
      <c r="C301" s="33"/>
      <c r="D301" s="33"/>
      <c r="E301" s="34"/>
      <c r="F301" s="33"/>
      <c r="G301" s="33"/>
      <c r="H301" s="35" t="str">
        <f aca="false">IF(AND(A301="",E301=""),"",IF(OR(A301="",B301="",C301="",E301=""),"빈 칸 확인",IF(N(E301)&lt;=0,"금액 확인",IF(IF(B301="수입",COUNTIF(목록!$B$5:$B$14,C301),COUNTIF(목록!$C$5:$C$24,C301))=0,"분류 확인","OK"))))</f>
        <v/>
      </c>
    </row>
    <row r="302" customFormat="false" ht="15" hidden="false" customHeight="false" outlineLevel="0" collapsed="false">
      <c r="A302" s="32"/>
      <c r="B302" s="33"/>
      <c r="C302" s="33"/>
      <c r="D302" s="33"/>
      <c r="E302" s="34"/>
      <c r="F302" s="33"/>
      <c r="G302" s="33"/>
      <c r="H302" s="35" t="str">
        <f aca="false">IF(AND(A302="",E302=""),"",IF(OR(A302="",B302="",C302="",E302=""),"빈 칸 확인",IF(N(E302)&lt;=0,"금액 확인",IF(IF(B302="수입",COUNTIF(목록!$B$5:$B$14,C302),COUNTIF(목록!$C$5:$C$24,C302))=0,"분류 확인","OK"))))</f>
        <v/>
      </c>
    </row>
    <row r="303" customFormat="false" ht="15" hidden="false" customHeight="false" outlineLevel="0" collapsed="false">
      <c r="A303" s="32"/>
      <c r="B303" s="33"/>
      <c r="C303" s="33"/>
      <c r="D303" s="33"/>
      <c r="E303" s="34"/>
      <c r="F303" s="33"/>
      <c r="G303" s="33"/>
      <c r="H303" s="35" t="str">
        <f aca="false">IF(AND(A303="",E303=""),"",IF(OR(A303="",B303="",C303="",E303=""),"빈 칸 확인",IF(N(E303)&lt;=0,"금액 확인",IF(IF(B303="수입",COUNTIF(목록!$B$5:$B$14,C303),COUNTIF(목록!$C$5:$C$24,C303))=0,"분류 확인","OK"))))</f>
        <v/>
      </c>
    </row>
    <row r="304" customFormat="false" ht="15" hidden="false" customHeight="false" outlineLevel="0" collapsed="false">
      <c r="A304" s="32"/>
      <c r="B304" s="33"/>
      <c r="C304" s="33"/>
      <c r="D304" s="33"/>
      <c r="E304" s="34"/>
      <c r="F304" s="33"/>
      <c r="G304" s="33"/>
      <c r="H304" s="35" t="str">
        <f aca="false">IF(AND(A304="",E304=""),"",IF(OR(A304="",B304="",C304="",E304=""),"빈 칸 확인",IF(N(E304)&lt;=0,"금액 확인",IF(IF(B304="수입",COUNTIF(목록!$B$5:$B$14,C304),COUNTIF(목록!$C$5:$C$24,C304))=0,"분류 확인","OK"))))</f>
        <v/>
      </c>
    </row>
    <row r="305" customFormat="false" ht="15" hidden="false" customHeight="false" outlineLevel="0" collapsed="false">
      <c r="A305" s="32"/>
      <c r="B305" s="33"/>
      <c r="C305" s="33"/>
      <c r="D305" s="33"/>
      <c r="E305" s="34"/>
      <c r="F305" s="33"/>
      <c r="G305" s="33"/>
      <c r="H305" s="35" t="str">
        <f aca="false">IF(AND(A305="",E305=""),"",IF(OR(A305="",B305="",C305="",E305=""),"빈 칸 확인",IF(N(E305)&lt;=0,"금액 확인",IF(IF(B305="수입",COUNTIF(목록!$B$5:$B$14,C305),COUNTIF(목록!$C$5:$C$24,C305))=0,"분류 확인","OK"))))</f>
        <v/>
      </c>
    </row>
    <row r="306" customFormat="false" ht="15" hidden="false" customHeight="false" outlineLevel="0" collapsed="false">
      <c r="A306" s="32"/>
      <c r="B306" s="33"/>
      <c r="C306" s="33"/>
      <c r="D306" s="33"/>
      <c r="E306" s="34"/>
      <c r="F306" s="33"/>
      <c r="G306" s="33"/>
      <c r="H306" s="35" t="str">
        <f aca="false">IF(AND(A306="",E306=""),"",IF(OR(A306="",B306="",C306="",E306=""),"빈 칸 확인",IF(N(E306)&lt;=0,"금액 확인",IF(IF(B306="수입",COUNTIF(목록!$B$5:$B$14,C306),COUNTIF(목록!$C$5:$C$24,C306))=0,"분류 확인","OK"))))</f>
        <v/>
      </c>
    </row>
    <row r="307" customFormat="false" ht="15" hidden="false" customHeight="false" outlineLevel="0" collapsed="false">
      <c r="A307" s="32"/>
      <c r="B307" s="33"/>
      <c r="C307" s="33"/>
      <c r="D307" s="33"/>
      <c r="E307" s="34"/>
      <c r="F307" s="33"/>
      <c r="G307" s="33"/>
      <c r="H307" s="35" t="str">
        <f aca="false">IF(AND(A307="",E307=""),"",IF(OR(A307="",B307="",C307="",E307=""),"빈 칸 확인",IF(N(E307)&lt;=0,"금액 확인",IF(IF(B307="수입",COUNTIF(목록!$B$5:$B$14,C307),COUNTIF(목록!$C$5:$C$24,C307))=0,"분류 확인","OK"))))</f>
        <v/>
      </c>
    </row>
    <row r="308" customFormat="false" ht="15" hidden="false" customHeight="false" outlineLevel="0" collapsed="false">
      <c r="A308" s="32"/>
      <c r="B308" s="33"/>
      <c r="C308" s="33"/>
      <c r="D308" s="33"/>
      <c r="E308" s="34"/>
      <c r="F308" s="33"/>
      <c r="G308" s="33"/>
      <c r="H308" s="35" t="str">
        <f aca="false">IF(AND(A308="",E308=""),"",IF(OR(A308="",B308="",C308="",E308=""),"빈 칸 확인",IF(N(E308)&lt;=0,"금액 확인",IF(IF(B308="수입",COUNTIF(목록!$B$5:$B$14,C308),COUNTIF(목록!$C$5:$C$24,C308))=0,"분류 확인","OK"))))</f>
        <v/>
      </c>
    </row>
    <row r="309" customFormat="false" ht="15" hidden="false" customHeight="false" outlineLevel="0" collapsed="false">
      <c r="A309" s="32"/>
      <c r="B309" s="33"/>
      <c r="C309" s="33"/>
      <c r="D309" s="33"/>
      <c r="E309" s="34"/>
      <c r="F309" s="33"/>
      <c r="G309" s="33"/>
      <c r="H309" s="35" t="str">
        <f aca="false">IF(AND(A309="",E309=""),"",IF(OR(A309="",B309="",C309="",E309=""),"빈 칸 확인",IF(N(E309)&lt;=0,"금액 확인",IF(IF(B309="수입",COUNTIF(목록!$B$5:$B$14,C309),COUNTIF(목록!$C$5:$C$24,C309))=0,"분류 확인","OK"))))</f>
        <v/>
      </c>
    </row>
    <row r="310" customFormat="false" ht="15" hidden="false" customHeight="false" outlineLevel="0" collapsed="false">
      <c r="A310" s="32"/>
      <c r="B310" s="33"/>
      <c r="C310" s="33"/>
      <c r="D310" s="33"/>
      <c r="E310" s="34"/>
      <c r="F310" s="33"/>
      <c r="G310" s="33"/>
      <c r="H310" s="35" t="str">
        <f aca="false">IF(AND(A310="",E310=""),"",IF(OR(A310="",B310="",C310="",E310=""),"빈 칸 확인",IF(N(E310)&lt;=0,"금액 확인",IF(IF(B310="수입",COUNTIF(목록!$B$5:$B$14,C310),COUNTIF(목록!$C$5:$C$24,C310))=0,"분류 확인","OK"))))</f>
        <v/>
      </c>
    </row>
    <row r="311" customFormat="false" ht="15" hidden="false" customHeight="false" outlineLevel="0" collapsed="false">
      <c r="A311" s="32"/>
      <c r="B311" s="33"/>
      <c r="C311" s="33"/>
      <c r="D311" s="33"/>
      <c r="E311" s="34"/>
      <c r="F311" s="33"/>
      <c r="G311" s="33"/>
      <c r="H311" s="35" t="str">
        <f aca="false">IF(AND(A311="",E311=""),"",IF(OR(A311="",B311="",C311="",E311=""),"빈 칸 확인",IF(N(E311)&lt;=0,"금액 확인",IF(IF(B311="수입",COUNTIF(목록!$B$5:$B$14,C311),COUNTIF(목록!$C$5:$C$24,C311))=0,"분류 확인","OK"))))</f>
        <v/>
      </c>
    </row>
    <row r="312" customFormat="false" ht="15" hidden="false" customHeight="false" outlineLevel="0" collapsed="false">
      <c r="A312" s="32"/>
      <c r="B312" s="33"/>
      <c r="C312" s="33"/>
      <c r="D312" s="33"/>
      <c r="E312" s="34"/>
      <c r="F312" s="33"/>
      <c r="G312" s="33"/>
      <c r="H312" s="35" t="str">
        <f aca="false">IF(AND(A312="",E312=""),"",IF(OR(A312="",B312="",C312="",E312=""),"빈 칸 확인",IF(N(E312)&lt;=0,"금액 확인",IF(IF(B312="수입",COUNTIF(목록!$B$5:$B$14,C312),COUNTIF(목록!$C$5:$C$24,C312))=0,"분류 확인","OK"))))</f>
        <v/>
      </c>
    </row>
    <row r="313" customFormat="false" ht="15" hidden="false" customHeight="false" outlineLevel="0" collapsed="false">
      <c r="A313" s="32"/>
      <c r="B313" s="33"/>
      <c r="C313" s="33"/>
      <c r="D313" s="33"/>
      <c r="E313" s="34"/>
      <c r="F313" s="33"/>
      <c r="G313" s="33"/>
      <c r="H313" s="35" t="str">
        <f aca="false">IF(AND(A313="",E313=""),"",IF(OR(A313="",B313="",C313="",E313=""),"빈 칸 확인",IF(N(E313)&lt;=0,"금액 확인",IF(IF(B313="수입",COUNTIF(목록!$B$5:$B$14,C313),COUNTIF(목록!$C$5:$C$24,C313))=0,"분류 확인","OK"))))</f>
        <v/>
      </c>
    </row>
    <row r="314" customFormat="false" ht="15" hidden="false" customHeight="false" outlineLevel="0" collapsed="false">
      <c r="A314" s="32"/>
      <c r="B314" s="33"/>
      <c r="C314" s="33"/>
      <c r="D314" s="33"/>
      <c r="E314" s="34"/>
      <c r="F314" s="33"/>
      <c r="G314" s="33"/>
      <c r="H314" s="35" t="str">
        <f aca="false">IF(AND(A314="",E314=""),"",IF(OR(A314="",B314="",C314="",E314=""),"빈 칸 확인",IF(N(E314)&lt;=0,"금액 확인",IF(IF(B314="수입",COUNTIF(목록!$B$5:$B$14,C314),COUNTIF(목록!$C$5:$C$24,C314))=0,"분류 확인","OK"))))</f>
        <v/>
      </c>
    </row>
    <row r="315" customFormat="false" ht="15" hidden="false" customHeight="false" outlineLevel="0" collapsed="false">
      <c r="A315" s="32"/>
      <c r="B315" s="33"/>
      <c r="C315" s="33"/>
      <c r="D315" s="33"/>
      <c r="E315" s="34"/>
      <c r="F315" s="33"/>
      <c r="G315" s="33"/>
      <c r="H315" s="35" t="str">
        <f aca="false">IF(AND(A315="",E315=""),"",IF(OR(A315="",B315="",C315="",E315=""),"빈 칸 확인",IF(N(E315)&lt;=0,"금액 확인",IF(IF(B315="수입",COUNTIF(목록!$B$5:$B$14,C315),COUNTIF(목록!$C$5:$C$24,C315))=0,"분류 확인","OK"))))</f>
        <v/>
      </c>
    </row>
    <row r="316" customFormat="false" ht="15" hidden="false" customHeight="false" outlineLevel="0" collapsed="false">
      <c r="A316" s="32"/>
      <c r="B316" s="33"/>
      <c r="C316" s="33"/>
      <c r="D316" s="33"/>
      <c r="E316" s="34"/>
      <c r="F316" s="33"/>
      <c r="G316" s="33"/>
      <c r="H316" s="35" t="str">
        <f aca="false">IF(AND(A316="",E316=""),"",IF(OR(A316="",B316="",C316="",E316=""),"빈 칸 확인",IF(N(E316)&lt;=0,"금액 확인",IF(IF(B316="수입",COUNTIF(목록!$B$5:$B$14,C316),COUNTIF(목록!$C$5:$C$24,C316))=0,"분류 확인","OK"))))</f>
        <v/>
      </c>
    </row>
    <row r="317" customFormat="false" ht="15" hidden="false" customHeight="false" outlineLevel="0" collapsed="false">
      <c r="A317" s="32"/>
      <c r="B317" s="33"/>
      <c r="C317" s="33"/>
      <c r="D317" s="33"/>
      <c r="E317" s="34"/>
      <c r="F317" s="33"/>
      <c r="G317" s="33"/>
      <c r="H317" s="35" t="str">
        <f aca="false">IF(AND(A317="",E317=""),"",IF(OR(A317="",B317="",C317="",E317=""),"빈 칸 확인",IF(N(E317)&lt;=0,"금액 확인",IF(IF(B317="수입",COUNTIF(목록!$B$5:$B$14,C317),COUNTIF(목록!$C$5:$C$24,C317))=0,"분류 확인","OK"))))</f>
        <v/>
      </c>
    </row>
    <row r="318" customFormat="false" ht="15" hidden="false" customHeight="false" outlineLevel="0" collapsed="false">
      <c r="A318" s="32"/>
      <c r="B318" s="33"/>
      <c r="C318" s="33"/>
      <c r="D318" s="33"/>
      <c r="E318" s="34"/>
      <c r="F318" s="33"/>
      <c r="G318" s="33"/>
      <c r="H318" s="35" t="str">
        <f aca="false">IF(AND(A318="",E318=""),"",IF(OR(A318="",B318="",C318="",E318=""),"빈 칸 확인",IF(N(E318)&lt;=0,"금액 확인",IF(IF(B318="수입",COUNTIF(목록!$B$5:$B$14,C318),COUNTIF(목록!$C$5:$C$24,C318))=0,"분류 확인","OK"))))</f>
        <v/>
      </c>
    </row>
    <row r="319" customFormat="false" ht="15" hidden="false" customHeight="false" outlineLevel="0" collapsed="false">
      <c r="A319" s="32"/>
      <c r="B319" s="33"/>
      <c r="C319" s="33"/>
      <c r="D319" s="33"/>
      <c r="E319" s="34"/>
      <c r="F319" s="33"/>
      <c r="G319" s="33"/>
      <c r="H319" s="35" t="str">
        <f aca="false">IF(AND(A319="",E319=""),"",IF(OR(A319="",B319="",C319="",E319=""),"빈 칸 확인",IF(N(E319)&lt;=0,"금액 확인",IF(IF(B319="수입",COUNTIF(목록!$B$5:$B$14,C319),COUNTIF(목록!$C$5:$C$24,C319))=0,"분류 확인","OK"))))</f>
        <v/>
      </c>
    </row>
    <row r="320" customFormat="false" ht="15" hidden="false" customHeight="false" outlineLevel="0" collapsed="false">
      <c r="A320" s="32"/>
      <c r="B320" s="33"/>
      <c r="C320" s="33"/>
      <c r="D320" s="33"/>
      <c r="E320" s="34"/>
      <c r="F320" s="33"/>
      <c r="G320" s="33"/>
      <c r="H320" s="35" t="str">
        <f aca="false">IF(AND(A320="",E320=""),"",IF(OR(A320="",B320="",C320="",E320=""),"빈 칸 확인",IF(N(E320)&lt;=0,"금액 확인",IF(IF(B320="수입",COUNTIF(목록!$B$5:$B$14,C320),COUNTIF(목록!$C$5:$C$24,C320))=0,"분류 확인","OK"))))</f>
        <v/>
      </c>
    </row>
    <row r="321" customFormat="false" ht="15" hidden="false" customHeight="false" outlineLevel="0" collapsed="false">
      <c r="A321" s="32"/>
      <c r="B321" s="33"/>
      <c r="C321" s="33"/>
      <c r="D321" s="33"/>
      <c r="E321" s="34"/>
      <c r="F321" s="33"/>
      <c r="G321" s="33"/>
      <c r="H321" s="35" t="str">
        <f aca="false">IF(AND(A321="",E321=""),"",IF(OR(A321="",B321="",C321="",E321=""),"빈 칸 확인",IF(N(E321)&lt;=0,"금액 확인",IF(IF(B321="수입",COUNTIF(목록!$B$5:$B$14,C321),COUNTIF(목록!$C$5:$C$24,C321))=0,"분류 확인","OK"))))</f>
        <v/>
      </c>
    </row>
    <row r="322" customFormat="false" ht="15" hidden="false" customHeight="false" outlineLevel="0" collapsed="false">
      <c r="A322" s="32"/>
      <c r="B322" s="33"/>
      <c r="C322" s="33"/>
      <c r="D322" s="33"/>
      <c r="E322" s="34"/>
      <c r="F322" s="33"/>
      <c r="G322" s="33"/>
      <c r="H322" s="35" t="str">
        <f aca="false">IF(AND(A322="",E322=""),"",IF(OR(A322="",B322="",C322="",E322=""),"빈 칸 확인",IF(N(E322)&lt;=0,"금액 확인",IF(IF(B322="수입",COUNTIF(목록!$B$5:$B$14,C322),COUNTIF(목록!$C$5:$C$24,C322))=0,"분류 확인","OK"))))</f>
        <v/>
      </c>
    </row>
    <row r="323" customFormat="false" ht="15" hidden="false" customHeight="false" outlineLevel="0" collapsed="false">
      <c r="A323" s="32"/>
      <c r="B323" s="33"/>
      <c r="C323" s="33"/>
      <c r="D323" s="33"/>
      <c r="E323" s="34"/>
      <c r="F323" s="33"/>
      <c r="G323" s="33"/>
      <c r="H323" s="35" t="str">
        <f aca="false">IF(AND(A323="",E323=""),"",IF(OR(A323="",B323="",C323="",E323=""),"빈 칸 확인",IF(N(E323)&lt;=0,"금액 확인",IF(IF(B323="수입",COUNTIF(목록!$B$5:$B$14,C323),COUNTIF(목록!$C$5:$C$24,C323))=0,"분류 확인","OK"))))</f>
        <v/>
      </c>
    </row>
    <row r="324" customFormat="false" ht="15" hidden="false" customHeight="false" outlineLevel="0" collapsed="false">
      <c r="A324" s="32"/>
      <c r="B324" s="33"/>
      <c r="C324" s="33"/>
      <c r="D324" s="33"/>
      <c r="E324" s="34"/>
      <c r="F324" s="33"/>
      <c r="G324" s="33"/>
      <c r="H324" s="35" t="str">
        <f aca="false">IF(AND(A324="",E324=""),"",IF(OR(A324="",B324="",C324="",E324=""),"빈 칸 확인",IF(N(E324)&lt;=0,"금액 확인",IF(IF(B324="수입",COUNTIF(목록!$B$5:$B$14,C324),COUNTIF(목록!$C$5:$C$24,C324))=0,"분류 확인","OK"))))</f>
        <v/>
      </c>
    </row>
    <row r="325" customFormat="false" ht="15" hidden="false" customHeight="false" outlineLevel="0" collapsed="false">
      <c r="A325" s="32"/>
      <c r="B325" s="33"/>
      <c r="C325" s="33"/>
      <c r="D325" s="33"/>
      <c r="E325" s="34"/>
      <c r="F325" s="33"/>
      <c r="G325" s="33"/>
      <c r="H325" s="35" t="str">
        <f aca="false">IF(AND(A325="",E325=""),"",IF(OR(A325="",B325="",C325="",E325=""),"빈 칸 확인",IF(N(E325)&lt;=0,"금액 확인",IF(IF(B325="수입",COUNTIF(목록!$B$5:$B$14,C325),COUNTIF(목록!$C$5:$C$24,C325))=0,"분류 확인","OK"))))</f>
        <v/>
      </c>
    </row>
    <row r="326" customFormat="false" ht="15" hidden="false" customHeight="false" outlineLevel="0" collapsed="false">
      <c r="A326" s="32"/>
      <c r="B326" s="33"/>
      <c r="C326" s="33"/>
      <c r="D326" s="33"/>
      <c r="E326" s="34"/>
      <c r="F326" s="33"/>
      <c r="G326" s="33"/>
      <c r="H326" s="35" t="str">
        <f aca="false">IF(AND(A326="",E326=""),"",IF(OR(A326="",B326="",C326="",E326=""),"빈 칸 확인",IF(N(E326)&lt;=0,"금액 확인",IF(IF(B326="수입",COUNTIF(목록!$B$5:$B$14,C326),COUNTIF(목록!$C$5:$C$24,C326))=0,"분류 확인","OK"))))</f>
        <v/>
      </c>
    </row>
    <row r="327" customFormat="false" ht="15" hidden="false" customHeight="false" outlineLevel="0" collapsed="false">
      <c r="A327" s="32"/>
      <c r="B327" s="33"/>
      <c r="C327" s="33"/>
      <c r="D327" s="33"/>
      <c r="E327" s="34"/>
      <c r="F327" s="33"/>
      <c r="G327" s="33"/>
      <c r="H327" s="35" t="str">
        <f aca="false">IF(AND(A327="",E327=""),"",IF(OR(A327="",B327="",C327="",E327=""),"빈 칸 확인",IF(N(E327)&lt;=0,"금액 확인",IF(IF(B327="수입",COUNTIF(목록!$B$5:$B$14,C327),COUNTIF(목록!$C$5:$C$24,C327))=0,"분류 확인","OK"))))</f>
        <v/>
      </c>
    </row>
    <row r="328" customFormat="false" ht="15" hidden="false" customHeight="false" outlineLevel="0" collapsed="false">
      <c r="A328" s="32"/>
      <c r="B328" s="33"/>
      <c r="C328" s="33"/>
      <c r="D328" s="33"/>
      <c r="E328" s="34"/>
      <c r="F328" s="33"/>
      <c r="G328" s="33"/>
      <c r="H328" s="35" t="str">
        <f aca="false">IF(AND(A328="",E328=""),"",IF(OR(A328="",B328="",C328="",E328=""),"빈 칸 확인",IF(N(E328)&lt;=0,"금액 확인",IF(IF(B328="수입",COUNTIF(목록!$B$5:$B$14,C328),COUNTIF(목록!$C$5:$C$24,C328))=0,"분류 확인","OK"))))</f>
        <v/>
      </c>
    </row>
    <row r="329" customFormat="false" ht="15" hidden="false" customHeight="false" outlineLevel="0" collapsed="false">
      <c r="A329" s="32"/>
      <c r="B329" s="33"/>
      <c r="C329" s="33"/>
      <c r="D329" s="33"/>
      <c r="E329" s="34"/>
      <c r="F329" s="33"/>
      <c r="G329" s="33"/>
      <c r="H329" s="35" t="str">
        <f aca="false">IF(AND(A329="",E329=""),"",IF(OR(A329="",B329="",C329="",E329=""),"빈 칸 확인",IF(N(E329)&lt;=0,"금액 확인",IF(IF(B329="수입",COUNTIF(목록!$B$5:$B$14,C329),COUNTIF(목록!$C$5:$C$24,C329))=0,"분류 확인","OK"))))</f>
        <v/>
      </c>
    </row>
    <row r="330" customFormat="false" ht="15" hidden="false" customHeight="false" outlineLevel="0" collapsed="false">
      <c r="A330" s="32"/>
      <c r="B330" s="33"/>
      <c r="C330" s="33"/>
      <c r="D330" s="33"/>
      <c r="E330" s="34"/>
      <c r="F330" s="33"/>
      <c r="G330" s="33"/>
      <c r="H330" s="35" t="str">
        <f aca="false">IF(AND(A330="",E330=""),"",IF(OR(A330="",B330="",C330="",E330=""),"빈 칸 확인",IF(N(E330)&lt;=0,"금액 확인",IF(IF(B330="수입",COUNTIF(목록!$B$5:$B$14,C330),COUNTIF(목록!$C$5:$C$24,C330))=0,"분류 확인","OK"))))</f>
        <v/>
      </c>
    </row>
    <row r="331" customFormat="false" ht="15" hidden="false" customHeight="false" outlineLevel="0" collapsed="false">
      <c r="A331" s="32"/>
      <c r="B331" s="33"/>
      <c r="C331" s="33"/>
      <c r="D331" s="33"/>
      <c r="E331" s="34"/>
      <c r="F331" s="33"/>
      <c r="G331" s="33"/>
      <c r="H331" s="35" t="str">
        <f aca="false">IF(AND(A331="",E331=""),"",IF(OR(A331="",B331="",C331="",E331=""),"빈 칸 확인",IF(N(E331)&lt;=0,"금액 확인",IF(IF(B331="수입",COUNTIF(목록!$B$5:$B$14,C331),COUNTIF(목록!$C$5:$C$24,C331))=0,"분류 확인","OK"))))</f>
        <v/>
      </c>
    </row>
    <row r="332" customFormat="false" ht="15" hidden="false" customHeight="false" outlineLevel="0" collapsed="false">
      <c r="A332" s="32"/>
      <c r="B332" s="33"/>
      <c r="C332" s="33"/>
      <c r="D332" s="33"/>
      <c r="E332" s="34"/>
      <c r="F332" s="33"/>
      <c r="G332" s="33"/>
      <c r="H332" s="35" t="str">
        <f aca="false">IF(AND(A332="",E332=""),"",IF(OR(A332="",B332="",C332="",E332=""),"빈 칸 확인",IF(N(E332)&lt;=0,"금액 확인",IF(IF(B332="수입",COUNTIF(목록!$B$5:$B$14,C332),COUNTIF(목록!$C$5:$C$24,C332))=0,"분류 확인","OK"))))</f>
        <v/>
      </c>
    </row>
    <row r="333" customFormat="false" ht="15" hidden="false" customHeight="false" outlineLevel="0" collapsed="false">
      <c r="A333" s="32"/>
      <c r="B333" s="33"/>
      <c r="C333" s="33"/>
      <c r="D333" s="33"/>
      <c r="E333" s="34"/>
      <c r="F333" s="33"/>
      <c r="G333" s="33"/>
      <c r="H333" s="35" t="str">
        <f aca="false">IF(AND(A333="",E333=""),"",IF(OR(A333="",B333="",C333="",E333=""),"빈 칸 확인",IF(N(E333)&lt;=0,"금액 확인",IF(IF(B333="수입",COUNTIF(목록!$B$5:$B$14,C333),COUNTIF(목록!$C$5:$C$24,C333))=0,"분류 확인","OK"))))</f>
        <v/>
      </c>
    </row>
    <row r="334" customFormat="false" ht="15" hidden="false" customHeight="false" outlineLevel="0" collapsed="false">
      <c r="A334" s="32"/>
      <c r="B334" s="33"/>
      <c r="C334" s="33"/>
      <c r="D334" s="33"/>
      <c r="E334" s="34"/>
      <c r="F334" s="33"/>
      <c r="G334" s="33"/>
      <c r="H334" s="35" t="str">
        <f aca="false">IF(AND(A334="",E334=""),"",IF(OR(A334="",B334="",C334="",E334=""),"빈 칸 확인",IF(N(E334)&lt;=0,"금액 확인",IF(IF(B334="수입",COUNTIF(목록!$B$5:$B$14,C334),COUNTIF(목록!$C$5:$C$24,C334))=0,"분류 확인","OK"))))</f>
        <v/>
      </c>
    </row>
    <row r="335" customFormat="false" ht="15" hidden="false" customHeight="false" outlineLevel="0" collapsed="false">
      <c r="A335" s="32"/>
      <c r="B335" s="33"/>
      <c r="C335" s="33"/>
      <c r="D335" s="33"/>
      <c r="E335" s="34"/>
      <c r="F335" s="33"/>
      <c r="G335" s="33"/>
      <c r="H335" s="35" t="str">
        <f aca="false">IF(AND(A335="",E335=""),"",IF(OR(A335="",B335="",C335="",E335=""),"빈 칸 확인",IF(N(E335)&lt;=0,"금액 확인",IF(IF(B335="수입",COUNTIF(목록!$B$5:$B$14,C335),COUNTIF(목록!$C$5:$C$24,C335))=0,"분류 확인","OK"))))</f>
        <v/>
      </c>
    </row>
    <row r="336" customFormat="false" ht="15" hidden="false" customHeight="false" outlineLevel="0" collapsed="false">
      <c r="A336" s="32"/>
      <c r="B336" s="33"/>
      <c r="C336" s="33"/>
      <c r="D336" s="33"/>
      <c r="E336" s="34"/>
      <c r="F336" s="33"/>
      <c r="G336" s="33"/>
      <c r="H336" s="35" t="str">
        <f aca="false">IF(AND(A336="",E336=""),"",IF(OR(A336="",B336="",C336="",E336=""),"빈 칸 확인",IF(N(E336)&lt;=0,"금액 확인",IF(IF(B336="수입",COUNTIF(목록!$B$5:$B$14,C336),COUNTIF(목록!$C$5:$C$24,C336))=0,"분류 확인","OK"))))</f>
        <v/>
      </c>
    </row>
    <row r="337" customFormat="false" ht="15" hidden="false" customHeight="false" outlineLevel="0" collapsed="false">
      <c r="A337" s="32"/>
      <c r="B337" s="33"/>
      <c r="C337" s="33"/>
      <c r="D337" s="33"/>
      <c r="E337" s="34"/>
      <c r="F337" s="33"/>
      <c r="G337" s="33"/>
      <c r="H337" s="35" t="str">
        <f aca="false">IF(AND(A337="",E337=""),"",IF(OR(A337="",B337="",C337="",E337=""),"빈 칸 확인",IF(N(E337)&lt;=0,"금액 확인",IF(IF(B337="수입",COUNTIF(목록!$B$5:$B$14,C337),COUNTIF(목록!$C$5:$C$24,C337))=0,"분류 확인","OK"))))</f>
        <v/>
      </c>
    </row>
    <row r="338" customFormat="false" ht="15" hidden="false" customHeight="false" outlineLevel="0" collapsed="false">
      <c r="A338" s="32"/>
      <c r="B338" s="33"/>
      <c r="C338" s="33"/>
      <c r="D338" s="33"/>
      <c r="E338" s="34"/>
      <c r="F338" s="33"/>
      <c r="G338" s="33"/>
      <c r="H338" s="35" t="str">
        <f aca="false">IF(AND(A338="",E338=""),"",IF(OR(A338="",B338="",C338="",E338=""),"빈 칸 확인",IF(N(E338)&lt;=0,"금액 확인",IF(IF(B338="수입",COUNTIF(목록!$B$5:$B$14,C338),COUNTIF(목록!$C$5:$C$24,C338))=0,"분류 확인","OK"))))</f>
        <v/>
      </c>
    </row>
    <row r="339" customFormat="false" ht="15" hidden="false" customHeight="false" outlineLevel="0" collapsed="false">
      <c r="A339" s="32"/>
      <c r="B339" s="33"/>
      <c r="C339" s="33"/>
      <c r="D339" s="33"/>
      <c r="E339" s="34"/>
      <c r="F339" s="33"/>
      <c r="G339" s="33"/>
      <c r="H339" s="35" t="str">
        <f aca="false">IF(AND(A339="",E339=""),"",IF(OR(A339="",B339="",C339="",E339=""),"빈 칸 확인",IF(N(E339)&lt;=0,"금액 확인",IF(IF(B339="수입",COUNTIF(목록!$B$5:$B$14,C339),COUNTIF(목록!$C$5:$C$24,C339))=0,"분류 확인","OK"))))</f>
        <v/>
      </c>
    </row>
    <row r="340" customFormat="false" ht="15" hidden="false" customHeight="false" outlineLevel="0" collapsed="false">
      <c r="A340" s="32"/>
      <c r="B340" s="33"/>
      <c r="C340" s="33"/>
      <c r="D340" s="33"/>
      <c r="E340" s="34"/>
      <c r="F340" s="33"/>
      <c r="G340" s="33"/>
      <c r="H340" s="35" t="str">
        <f aca="false">IF(AND(A340="",E340=""),"",IF(OR(A340="",B340="",C340="",E340=""),"빈 칸 확인",IF(N(E340)&lt;=0,"금액 확인",IF(IF(B340="수입",COUNTIF(목록!$B$5:$B$14,C340),COUNTIF(목록!$C$5:$C$24,C340))=0,"분류 확인","OK"))))</f>
        <v/>
      </c>
    </row>
    <row r="341" customFormat="false" ht="15" hidden="false" customHeight="false" outlineLevel="0" collapsed="false">
      <c r="A341" s="32"/>
      <c r="B341" s="33"/>
      <c r="C341" s="33"/>
      <c r="D341" s="33"/>
      <c r="E341" s="34"/>
      <c r="F341" s="33"/>
      <c r="G341" s="33"/>
      <c r="H341" s="35" t="str">
        <f aca="false">IF(AND(A341="",E341=""),"",IF(OR(A341="",B341="",C341="",E341=""),"빈 칸 확인",IF(N(E341)&lt;=0,"금액 확인",IF(IF(B341="수입",COUNTIF(목록!$B$5:$B$14,C341),COUNTIF(목록!$C$5:$C$24,C341))=0,"분류 확인","OK"))))</f>
        <v/>
      </c>
    </row>
    <row r="342" customFormat="false" ht="15" hidden="false" customHeight="false" outlineLevel="0" collapsed="false">
      <c r="A342" s="32"/>
      <c r="B342" s="33"/>
      <c r="C342" s="33"/>
      <c r="D342" s="33"/>
      <c r="E342" s="34"/>
      <c r="F342" s="33"/>
      <c r="G342" s="33"/>
      <c r="H342" s="35" t="str">
        <f aca="false">IF(AND(A342="",E342=""),"",IF(OR(A342="",B342="",C342="",E342=""),"빈 칸 확인",IF(N(E342)&lt;=0,"금액 확인",IF(IF(B342="수입",COUNTIF(목록!$B$5:$B$14,C342),COUNTIF(목록!$C$5:$C$24,C342))=0,"분류 확인","OK"))))</f>
        <v/>
      </c>
    </row>
    <row r="343" customFormat="false" ht="15" hidden="false" customHeight="false" outlineLevel="0" collapsed="false">
      <c r="A343" s="32"/>
      <c r="B343" s="33"/>
      <c r="C343" s="33"/>
      <c r="D343" s="33"/>
      <c r="E343" s="34"/>
      <c r="F343" s="33"/>
      <c r="G343" s="33"/>
      <c r="H343" s="35" t="str">
        <f aca="false">IF(AND(A343="",E343=""),"",IF(OR(A343="",B343="",C343="",E343=""),"빈 칸 확인",IF(N(E343)&lt;=0,"금액 확인",IF(IF(B343="수입",COUNTIF(목록!$B$5:$B$14,C343),COUNTIF(목록!$C$5:$C$24,C343))=0,"분류 확인","OK"))))</f>
        <v/>
      </c>
    </row>
    <row r="344" customFormat="false" ht="15" hidden="false" customHeight="false" outlineLevel="0" collapsed="false">
      <c r="A344" s="32"/>
      <c r="B344" s="33"/>
      <c r="C344" s="33"/>
      <c r="D344" s="33"/>
      <c r="E344" s="34"/>
      <c r="F344" s="33"/>
      <c r="G344" s="33"/>
      <c r="H344" s="35" t="str">
        <f aca="false">IF(AND(A344="",E344=""),"",IF(OR(A344="",B344="",C344="",E344=""),"빈 칸 확인",IF(N(E344)&lt;=0,"금액 확인",IF(IF(B344="수입",COUNTIF(목록!$B$5:$B$14,C344),COUNTIF(목록!$C$5:$C$24,C344))=0,"분류 확인","OK"))))</f>
        <v/>
      </c>
    </row>
    <row r="345" customFormat="false" ht="15" hidden="false" customHeight="false" outlineLevel="0" collapsed="false">
      <c r="A345" s="32"/>
      <c r="B345" s="33"/>
      <c r="C345" s="33"/>
      <c r="D345" s="33"/>
      <c r="E345" s="34"/>
      <c r="F345" s="33"/>
      <c r="G345" s="33"/>
      <c r="H345" s="35" t="str">
        <f aca="false">IF(AND(A345="",E345=""),"",IF(OR(A345="",B345="",C345="",E345=""),"빈 칸 확인",IF(N(E345)&lt;=0,"금액 확인",IF(IF(B345="수입",COUNTIF(목록!$B$5:$B$14,C345),COUNTIF(목록!$C$5:$C$24,C345))=0,"분류 확인","OK"))))</f>
        <v/>
      </c>
    </row>
    <row r="346" customFormat="false" ht="15" hidden="false" customHeight="false" outlineLevel="0" collapsed="false">
      <c r="A346" s="32"/>
      <c r="B346" s="33"/>
      <c r="C346" s="33"/>
      <c r="D346" s="33"/>
      <c r="E346" s="34"/>
      <c r="F346" s="33"/>
      <c r="G346" s="33"/>
      <c r="H346" s="35" t="str">
        <f aca="false">IF(AND(A346="",E346=""),"",IF(OR(A346="",B346="",C346="",E346=""),"빈 칸 확인",IF(N(E346)&lt;=0,"금액 확인",IF(IF(B346="수입",COUNTIF(목록!$B$5:$B$14,C346),COUNTIF(목록!$C$5:$C$24,C346))=0,"분류 확인","OK"))))</f>
        <v/>
      </c>
    </row>
    <row r="347" customFormat="false" ht="15" hidden="false" customHeight="false" outlineLevel="0" collapsed="false">
      <c r="A347" s="32"/>
      <c r="B347" s="33"/>
      <c r="C347" s="33"/>
      <c r="D347" s="33"/>
      <c r="E347" s="34"/>
      <c r="F347" s="33"/>
      <c r="G347" s="33"/>
      <c r="H347" s="35" t="str">
        <f aca="false">IF(AND(A347="",E347=""),"",IF(OR(A347="",B347="",C347="",E347=""),"빈 칸 확인",IF(N(E347)&lt;=0,"금액 확인",IF(IF(B347="수입",COUNTIF(목록!$B$5:$B$14,C347),COUNTIF(목록!$C$5:$C$24,C347))=0,"분류 확인","OK"))))</f>
        <v/>
      </c>
    </row>
    <row r="348" customFormat="false" ht="15" hidden="false" customHeight="false" outlineLevel="0" collapsed="false">
      <c r="A348" s="32"/>
      <c r="B348" s="33"/>
      <c r="C348" s="33"/>
      <c r="D348" s="33"/>
      <c r="E348" s="34"/>
      <c r="F348" s="33"/>
      <c r="G348" s="33"/>
      <c r="H348" s="35" t="str">
        <f aca="false">IF(AND(A348="",E348=""),"",IF(OR(A348="",B348="",C348="",E348=""),"빈 칸 확인",IF(N(E348)&lt;=0,"금액 확인",IF(IF(B348="수입",COUNTIF(목록!$B$5:$B$14,C348),COUNTIF(목록!$C$5:$C$24,C348))=0,"분류 확인","OK"))))</f>
        <v/>
      </c>
    </row>
    <row r="349" customFormat="false" ht="15" hidden="false" customHeight="false" outlineLevel="0" collapsed="false">
      <c r="A349" s="32"/>
      <c r="B349" s="33"/>
      <c r="C349" s="33"/>
      <c r="D349" s="33"/>
      <c r="E349" s="34"/>
      <c r="F349" s="33"/>
      <c r="G349" s="33"/>
      <c r="H349" s="35" t="str">
        <f aca="false">IF(AND(A349="",E349=""),"",IF(OR(A349="",B349="",C349="",E349=""),"빈 칸 확인",IF(N(E349)&lt;=0,"금액 확인",IF(IF(B349="수입",COUNTIF(목록!$B$5:$B$14,C349),COUNTIF(목록!$C$5:$C$24,C349))=0,"분류 확인","OK"))))</f>
        <v/>
      </c>
    </row>
    <row r="350" customFormat="false" ht="15" hidden="false" customHeight="false" outlineLevel="0" collapsed="false">
      <c r="A350" s="32"/>
      <c r="B350" s="33"/>
      <c r="C350" s="33"/>
      <c r="D350" s="33"/>
      <c r="E350" s="34"/>
      <c r="F350" s="33"/>
      <c r="G350" s="33"/>
      <c r="H350" s="35" t="str">
        <f aca="false">IF(AND(A350="",E350=""),"",IF(OR(A350="",B350="",C350="",E350=""),"빈 칸 확인",IF(N(E350)&lt;=0,"금액 확인",IF(IF(B350="수입",COUNTIF(목록!$B$5:$B$14,C350),COUNTIF(목록!$C$5:$C$24,C350))=0,"분류 확인","OK"))))</f>
        <v/>
      </c>
    </row>
    <row r="351" customFormat="false" ht="15" hidden="false" customHeight="false" outlineLevel="0" collapsed="false">
      <c r="A351" s="32"/>
      <c r="B351" s="33"/>
      <c r="C351" s="33"/>
      <c r="D351" s="33"/>
      <c r="E351" s="34"/>
      <c r="F351" s="33"/>
      <c r="G351" s="33"/>
      <c r="H351" s="35" t="str">
        <f aca="false">IF(AND(A351="",E351=""),"",IF(OR(A351="",B351="",C351="",E351=""),"빈 칸 확인",IF(N(E351)&lt;=0,"금액 확인",IF(IF(B351="수입",COUNTIF(목록!$B$5:$B$14,C351),COUNTIF(목록!$C$5:$C$24,C351))=0,"분류 확인","OK"))))</f>
        <v/>
      </c>
    </row>
    <row r="352" customFormat="false" ht="15" hidden="false" customHeight="false" outlineLevel="0" collapsed="false">
      <c r="A352" s="32"/>
      <c r="B352" s="33"/>
      <c r="C352" s="33"/>
      <c r="D352" s="33"/>
      <c r="E352" s="34"/>
      <c r="F352" s="33"/>
      <c r="G352" s="33"/>
      <c r="H352" s="35" t="str">
        <f aca="false">IF(AND(A352="",E352=""),"",IF(OR(A352="",B352="",C352="",E352=""),"빈 칸 확인",IF(N(E352)&lt;=0,"금액 확인",IF(IF(B352="수입",COUNTIF(목록!$B$5:$B$14,C352),COUNTIF(목록!$C$5:$C$24,C352))=0,"분류 확인","OK"))))</f>
        <v/>
      </c>
    </row>
    <row r="353" customFormat="false" ht="15" hidden="false" customHeight="false" outlineLevel="0" collapsed="false">
      <c r="A353" s="32"/>
      <c r="B353" s="33"/>
      <c r="C353" s="33"/>
      <c r="D353" s="33"/>
      <c r="E353" s="34"/>
      <c r="F353" s="33"/>
      <c r="G353" s="33"/>
      <c r="H353" s="35" t="str">
        <f aca="false">IF(AND(A353="",E353=""),"",IF(OR(A353="",B353="",C353="",E353=""),"빈 칸 확인",IF(N(E353)&lt;=0,"금액 확인",IF(IF(B353="수입",COUNTIF(목록!$B$5:$B$14,C353),COUNTIF(목록!$C$5:$C$24,C353))=0,"분류 확인","OK"))))</f>
        <v/>
      </c>
    </row>
    <row r="354" customFormat="false" ht="15" hidden="false" customHeight="false" outlineLevel="0" collapsed="false">
      <c r="A354" s="32"/>
      <c r="B354" s="33"/>
      <c r="C354" s="33"/>
      <c r="D354" s="33"/>
      <c r="E354" s="34"/>
      <c r="F354" s="33"/>
      <c r="G354" s="33"/>
      <c r="H354" s="35" t="str">
        <f aca="false">IF(AND(A354="",E354=""),"",IF(OR(A354="",B354="",C354="",E354=""),"빈 칸 확인",IF(N(E354)&lt;=0,"금액 확인",IF(IF(B354="수입",COUNTIF(목록!$B$5:$B$14,C354),COUNTIF(목록!$C$5:$C$24,C354))=0,"분류 확인","OK"))))</f>
        <v/>
      </c>
    </row>
    <row r="355" customFormat="false" ht="15" hidden="false" customHeight="false" outlineLevel="0" collapsed="false">
      <c r="A355" s="32"/>
      <c r="B355" s="33"/>
      <c r="C355" s="33"/>
      <c r="D355" s="33"/>
      <c r="E355" s="34"/>
      <c r="F355" s="33"/>
      <c r="G355" s="33"/>
      <c r="H355" s="35" t="str">
        <f aca="false">IF(AND(A355="",E355=""),"",IF(OR(A355="",B355="",C355="",E355=""),"빈 칸 확인",IF(N(E355)&lt;=0,"금액 확인",IF(IF(B355="수입",COUNTIF(목록!$B$5:$B$14,C355),COUNTIF(목록!$C$5:$C$24,C355))=0,"분류 확인","OK"))))</f>
        <v/>
      </c>
    </row>
    <row r="356" customFormat="false" ht="15" hidden="false" customHeight="false" outlineLevel="0" collapsed="false">
      <c r="A356" s="32"/>
      <c r="B356" s="33"/>
      <c r="C356" s="33"/>
      <c r="D356" s="33"/>
      <c r="E356" s="34"/>
      <c r="F356" s="33"/>
      <c r="G356" s="33"/>
      <c r="H356" s="35" t="str">
        <f aca="false">IF(AND(A356="",E356=""),"",IF(OR(A356="",B356="",C356="",E356=""),"빈 칸 확인",IF(N(E356)&lt;=0,"금액 확인",IF(IF(B356="수입",COUNTIF(목록!$B$5:$B$14,C356),COUNTIF(목록!$C$5:$C$24,C356))=0,"분류 확인","OK"))))</f>
        <v/>
      </c>
    </row>
    <row r="357" customFormat="false" ht="15" hidden="false" customHeight="false" outlineLevel="0" collapsed="false">
      <c r="A357" s="32"/>
      <c r="B357" s="33"/>
      <c r="C357" s="33"/>
      <c r="D357" s="33"/>
      <c r="E357" s="34"/>
      <c r="F357" s="33"/>
      <c r="G357" s="33"/>
      <c r="H357" s="35" t="str">
        <f aca="false">IF(AND(A357="",E357=""),"",IF(OR(A357="",B357="",C357="",E357=""),"빈 칸 확인",IF(N(E357)&lt;=0,"금액 확인",IF(IF(B357="수입",COUNTIF(목록!$B$5:$B$14,C357),COUNTIF(목록!$C$5:$C$24,C357))=0,"분류 확인","OK"))))</f>
        <v/>
      </c>
    </row>
    <row r="358" customFormat="false" ht="15" hidden="false" customHeight="false" outlineLevel="0" collapsed="false">
      <c r="A358" s="32"/>
      <c r="B358" s="33"/>
      <c r="C358" s="33"/>
      <c r="D358" s="33"/>
      <c r="E358" s="34"/>
      <c r="F358" s="33"/>
      <c r="G358" s="33"/>
      <c r="H358" s="35" t="str">
        <f aca="false">IF(AND(A358="",E358=""),"",IF(OR(A358="",B358="",C358="",E358=""),"빈 칸 확인",IF(N(E358)&lt;=0,"금액 확인",IF(IF(B358="수입",COUNTIF(목록!$B$5:$B$14,C358),COUNTIF(목록!$C$5:$C$24,C358))=0,"분류 확인","OK"))))</f>
        <v/>
      </c>
    </row>
    <row r="359" customFormat="false" ht="15" hidden="false" customHeight="false" outlineLevel="0" collapsed="false">
      <c r="A359" s="32"/>
      <c r="B359" s="33"/>
      <c r="C359" s="33"/>
      <c r="D359" s="33"/>
      <c r="E359" s="34"/>
      <c r="F359" s="33"/>
      <c r="G359" s="33"/>
      <c r="H359" s="35" t="str">
        <f aca="false">IF(AND(A359="",E359=""),"",IF(OR(A359="",B359="",C359="",E359=""),"빈 칸 확인",IF(N(E359)&lt;=0,"금액 확인",IF(IF(B359="수입",COUNTIF(목록!$B$5:$B$14,C359),COUNTIF(목록!$C$5:$C$24,C359))=0,"분류 확인","OK"))))</f>
        <v/>
      </c>
    </row>
    <row r="360" customFormat="false" ht="15" hidden="false" customHeight="false" outlineLevel="0" collapsed="false">
      <c r="A360" s="32"/>
      <c r="B360" s="33"/>
      <c r="C360" s="33"/>
      <c r="D360" s="33"/>
      <c r="E360" s="34"/>
      <c r="F360" s="33"/>
      <c r="G360" s="33"/>
      <c r="H360" s="35" t="str">
        <f aca="false">IF(AND(A360="",E360=""),"",IF(OR(A360="",B360="",C360="",E360=""),"빈 칸 확인",IF(N(E360)&lt;=0,"금액 확인",IF(IF(B360="수입",COUNTIF(목록!$B$5:$B$14,C360),COUNTIF(목록!$C$5:$C$24,C360))=0,"분류 확인","OK"))))</f>
        <v/>
      </c>
    </row>
    <row r="361" customFormat="false" ht="15" hidden="false" customHeight="false" outlineLevel="0" collapsed="false">
      <c r="A361" s="32"/>
      <c r="B361" s="33"/>
      <c r="C361" s="33"/>
      <c r="D361" s="33"/>
      <c r="E361" s="34"/>
      <c r="F361" s="33"/>
      <c r="G361" s="33"/>
      <c r="H361" s="35" t="str">
        <f aca="false">IF(AND(A361="",E361=""),"",IF(OR(A361="",B361="",C361="",E361=""),"빈 칸 확인",IF(N(E361)&lt;=0,"금액 확인",IF(IF(B361="수입",COUNTIF(목록!$B$5:$B$14,C361),COUNTIF(목록!$C$5:$C$24,C361))=0,"분류 확인","OK"))))</f>
        <v/>
      </c>
    </row>
    <row r="362" customFormat="false" ht="15" hidden="false" customHeight="false" outlineLevel="0" collapsed="false">
      <c r="A362" s="32"/>
      <c r="B362" s="33"/>
      <c r="C362" s="33"/>
      <c r="D362" s="33"/>
      <c r="E362" s="34"/>
      <c r="F362" s="33"/>
      <c r="G362" s="33"/>
      <c r="H362" s="35" t="str">
        <f aca="false">IF(AND(A362="",E362=""),"",IF(OR(A362="",B362="",C362="",E362=""),"빈 칸 확인",IF(N(E362)&lt;=0,"금액 확인",IF(IF(B362="수입",COUNTIF(목록!$B$5:$B$14,C362),COUNTIF(목록!$C$5:$C$24,C362))=0,"분류 확인","OK"))))</f>
        <v/>
      </c>
    </row>
    <row r="363" customFormat="false" ht="15" hidden="false" customHeight="false" outlineLevel="0" collapsed="false">
      <c r="A363" s="32"/>
      <c r="B363" s="33"/>
      <c r="C363" s="33"/>
      <c r="D363" s="33"/>
      <c r="E363" s="34"/>
      <c r="F363" s="33"/>
      <c r="G363" s="33"/>
      <c r="H363" s="35" t="str">
        <f aca="false">IF(AND(A363="",E363=""),"",IF(OR(A363="",B363="",C363="",E363=""),"빈 칸 확인",IF(N(E363)&lt;=0,"금액 확인",IF(IF(B363="수입",COUNTIF(목록!$B$5:$B$14,C363),COUNTIF(목록!$C$5:$C$24,C363))=0,"분류 확인","OK"))))</f>
        <v/>
      </c>
    </row>
    <row r="364" customFormat="false" ht="15" hidden="false" customHeight="false" outlineLevel="0" collapsed="false">
      <c r="A364" s="32"/>
      <c r="B364" s="33"/>
      <c r="C364" s="33"/>
      <c r="D364" s="33"/>
      <c r="E364" s="34"/>
      <c r="F364" s="33"/>
      <c r="G364" s="33"/>
      <c r="H364" s="35" t="str">
        <f aca="false">IF(AND(A364="",E364=""),"",IF(OR(A364="",B364="",C364="",E364=""),"빈 칸 확인",IF(N(E364)&lt;=0,"금액 확인",IF(IF(B364="수입",COUNTIF(목록!$B$5:$B$14,C364),COUNTIF(목록!$C$5:$C$24,C364))=0,"분류 확인","OK"))))</f>
        <v/>
      </c>
    </row>
    <row r="365" customFormat="false" ht="15" hidden="false" customHeight="false" outlineLevel="0" collapsed="false">
      <c r="A365" s="32"/>
      <c r="B365" s="33"/>
      <c r="C365" s="33"/>
      <c r="D365" s="33"/>
      <c r="E365" s="34"/>
      <c r="F365" s="33"/>
      <c r="G365" s="33"/>
      <c r="H365" s="35" t="str">
        <f aca="false">IF(AND(A365="",E365=""),"",IF(OR(A365="",B365="",C365="",E365=""),"빈 칸 확인",IF(N(E365)&lt;=0,"금액 확인",IF(IF(B365="수입",COUNTIF(목록!$B$5:$B$14,C365),COUNTIF(목록!$C$5:$C$24,C365))=0,"분류 확인","OK"))))</f>
        <v/>
      </c>
    </row>
    <row r="366" customFormat="false" ht="15" hidden="false" customHeight="false" outlineLevel="0" collapsed="false">
      <c r="A366" s="32"/>
      <c r="B366" s="33"/>
      <c r="C366" s="33"/>
      <c r="D366" s="33"/>
      <c r="E366" s="34"/>
      <c r="F366" s="33"/>
      <c r="G366" s="33"/>
      <c r="H366" s="35" t="str">
        <f aca="false">IF(AND(A366="",E366=""),"",IF(OR(A366="",B366="",C366="",E366=""),"빈 칸 확인",IF(N(E366)&lt;=0,"금액 확인",IF(IF(B366="수입",COUNTIF(목록!$B$5:$B$14,C366),COUNTIF(목록!$C$5:$C$24,C366))=0,"분류 확인","OK"))))</f>
        <v/>
      </c>
    </row>
    <row r="367" customFormat="false" ht="15" hidden="false" customHeight="false" outlineLevel="0" collapsed="false">
      <c r="A367" s="32"/>
      <c r="B367" s="33"/>
      <c r="C367" s="33"/>
      <c r="D367" s="33"/>
      <c r="E367" s="34"/>
      <c r="F367" s="33"/>
      <c r="G367" s="33"/>
      <c r="H367" s="35" t="str">
        <f aca="false">IF(AND(A367="",E367=""),"",IF(OR(A367="",B367="",C367="",E367=""),"빈 칸 확인",IF(N(E367)&lt;=0,"금액 확인",IF(IF(B367="수입",COUNTIF(목록!$B$5:$B$14,C367),COUNTIF(목록!$C$5:$C$24,C367))=0,"분류 확인","OK"))))</f>
        <v/>
      </c>
    </row>
    <row r="368" customFormat="false" ht="15" hidden="false" customHeight="false" outlineLevel="0" collapsed="false">
      <c r="A368" s="32"/>
      <c r="B368" s="33"/>
      <c r="C368" s="33"/>
      <c r="D368" s="33"/>
      <c r="E368" s="34"/>
      <c r="F368" s="33"/>
      <c r="G368" s="33"/>
      <c r="H368" s="35" t="str">
        <f aca="false">IF(AND(A368="",E368=""),"",IF(OR(A368="",B368="",C368="",E368=""),"빈 칸 확인",IF(N(E368)&lt;=0,"금액 확인",IF(IF(B368="수입",COUNTIF(목록!$B$5:$B$14,C368),COUNTIF(목록!$C$5:$C$24,C368))=0,"분류 확인","OK"))))</f>
        <v/>
      </c>
    </row>
    <row r="369" customFormat="false" ht="15" hidden="false" customHeight="false" outlineLevel="0" collapsed="false">
      <c r="A369" s="32"/>
      <c r="B369" s="33"/>
      <c r="C369" s="33"/>
      <c r="D369" s="33"/>
      <c r="E369" s="34"/>
      <c r="F369" s="33"/>
      <c r="G369" s="33"/>
      <c r="H369" s="35" t="str">
        <f aca="false">IF(AND(A369="",E369=""),"",IF(OR(A369="",B369="",C369="",E369=""),"빈 칸 확인",IF(N(E369)&lt;=0,"금액 확인",IF(IF(B369="수입",COUNTIF(목록!$B$5:$B$14,C369),COUNTIF(목록!$C$5:$C$24,C369))=0,"분류 확인","OK"))))</f>
        <v/>
      </c>
    </row>
    <row r="370" customFormat="false" ht="15" hidden="false" customHeight="false" outlineLevel="0" collapsed="false">
      <c r="A370" s="32"/>
      <c r="B370" s="33"/>
      <c r="C370" s="33"/>
      <c r="D370" s="33"/>
      <c r="E370" s="34"/>
      <c r="F370" s="33"/>
      <c r="G370" s="33"/>
      <c r="H370" s="35" t="str">
        <f aca="false">IF(AND(A370="",E370=""),"",IF(OR(A370="",B370="",C370="",E370=""),"빈 칸 확인",IF(N(E370)&lt;=0,"금액 확인",IF(IF(B370="수입",COUNTIF(목록!$B$5:$B$14,C370),COUNTIF(목록!$C$5:$C$24,C370))=0,"분류 확인","OK"))))</f>
        <v/>
      </c>
    </row>
    <row r="371" customFormat="false" ht="15" hidden="false" customHeight="false" outlineLevel="0" collapsed="false">
      <c r="A371" s="32"/>
      <c r="B371" s="33"/>
      <c r="C371" s="33"/>
      <c r="D371" s="33"/>
      <c r="E371" s="34"/>
      <c r="F371" s="33"/>
      <c r="G371" s="33"/>
      <c r="H371" s="35" t="str">
        <f aca="false">IF(AND(A371="",E371=""),"",IF(OR(A371="",B371="",C371="",E371=""),"빈 칸 확인",IF(N(E371)&lt;=0,"금액 확인",IF(IF(B371="수입",COUNTIF(목록!$B$5:$B$14,C371),COUNTIF(목록!$C$5:$C$24,C371))=0,"분류 확인","OK"))))</f>
        <v/>
      </c>
    </row>
    <row r="372" customFormat="false" ht="15" hidden="false" customHeight="false" outlineLevel="0" collapsed="false">
      <c r="A372" s="32"/>
      <c r="B372" s="33"/>
      <c r="C372" s="33"/>
      <c r="D372" s="33"/>
      <c r="E372" s="34"/>
      <c r="F372" s="33"/>
      <c r="G372" s="33"/>
      <c r="H372" s="35" t="str">
        <f aca="false">IF(AND(A372="",E372=""),"",IF(OR(A372="",B372="",C372="",E372=""),"빈 칸 확인",IF(N(E372)&lt;=0,"금액 확인",IF(IF(B372="수입",COUNTIF(목록!$B$5:$B$14,C372),COUNTIF(목록!$C$5:$C$24,C372))=0,"분류 확인","OK"))))</f>
        <v/>
      </c>
    </row>
    <row r="373" customFormat="false" ht="15" hidden="false" customHeight="false" outlineLevel="0" collapsed="false">
      <c r="A373" s="32"/>
      <c r="B373" s="33"/>
      <c r="C373" s="33"/>
      <c r="D373" s="33"/>
      <c r="E373" s="34"/>
      <c r="F373" s="33"/>
      <c r="G373" s="33"/>
      <c r="H373" s="35" t="str">
        <f aca="false">IF(AND(A373="",E373=""),"",IF(OR(A373="",B373="",C373="",E373=""),"빈 칸 확인",IF(N(E373)&lt;=0,"금액 확인",IF(IF(B373="수입",COUNTIF(목록!$B$5:$B$14,C373),COUNTIF(목록!$C$5:$C$24,C373))=0,"분류 확인","OK"))))</f>
        <v/>
      </c>
    </row>
    <row r="374" customFormat="false" ht="15" hidden="false" customHeight="false" outlineLevel="0" collapsed="false">
      <c r="A374" s="32"/>
      <c r="B374" s="33"/>
      <c r="C374" s="33"/>
      <c r="D374" s="33"/>
      <c r="E374" s="34"/>
      <c r="F374" s="33"/>
      <c r="G374" s="33"/>
      <c r="H374" s="35" t="str">
        <f aca="false">IF(AND(A374="",E374=""),"",IF(OR(A374="",B374="",C374="",E374=""),"빈 칸 확인",IF(N(E374)&lt;=0,"금액 확인",IF(IF(B374="수입",COUNTIF(목록!$B$5:$B$14,C374),COUNTIF(목록!$C$5:$C$24,C374))=0,"분류 확인","OK"))))</f>
        <v/>
      </c>
    </row>
    <row r="375" customFormat="false" ht="15" hidden="false" customHeight="false" outlineLevel="0" collapsed="false">
      <c r="A375" s="32"/>
      <c r="B375" s="33"/>
      <c r="C375" s="33"/>
      <c r="D375" s="33"/>
      <c r="E375" s="34"/>
      <c r="F375" s="33"/>
      <c r="G375" s="33"/>
      <c r="H375" s="35" t="str">
        <f aca="false">IF(AND(A375="",E375=""),"",IF(OR(A375="",B375="",C375="",E375=""),"빈 칸 확인",IF(N(E375)&lt;=0,"금액 확인",IF(IF(B375="수입",COUNTIF(목록!$B$5:$B$14,C375),COUNTIF(목록!$C$5:$C$24,C375))=0,"분류 확인","OK"))))</f>
        <v/>
      </c>
    </row>
    <row r="376" customFormat="false" ht="15" hidden="false" customHeight="false" outlineLevel="0" collapsed="false">
      <c r="A376" s="32"/>
      <c r="B376" s="33"/>
      <c r="C376" s="33"/>
      <c r="D376" s="33"/>
      <c r="E376" s="34"/>
      <c r="F376" s="33"/>
      <c r="G376" s="33"/>
      <c r="H376" s="35" t="str">
        <f aca="false">IF(AND(A376="",E376=""),"",IF(OR(A376="",B376="",C376="",E376=""),"빈 칸 확인",IF(N(E376)&lt;=0,"금액 확인",IF(IF(B376="수입",COUNTIF(목록!$B$5:$B$14,C376),COUNTIF(목록!$C$5:$C$24,C376))=0,"분류 확인","OK"))))</f>
        <v/>
      </c>
    </row>
    <row r="377" customFormat="false" ht="15" hidden="false" customHeight="false" outlineLevel="0" collapsed="false">
      <c r="A377" s="32"/>
      <c r="B377" s="33"/>
      <c r="C377" s="33"/>
      <c r="D377" s="33"/>
      <c r="E377" s="34"/>
      <c r="F377" s="33"/>
      <c r="G377" s="33"/>
      <c r="H377" s="35" t="str">
        <f aca="false">IF(AND(A377="",E377=""),"",IF(OR(A377="",B377="",C377="",E377=""),"빈 칸 확인",IF(N(E377)&lt;=0,"금액 확인",IF(IF(B377="수입",COUNTIF(목록!$B$5:$B$14,C377),COUNTIF(목록!$C$5:$C$24,C377))=0,"분류 확인","OK"))))</f>
        <v/>
      </c>
    </row>
    <row r="378" customFormat="false" ht="15" hidden="false" customHeight="false" outlineLevel="0" collapsed="false">
      <c r="A378" s="32"/>
      <c r="B378" s="33"/>
      <c r="C378" s="33"/>
      <c r="D378" s="33"/>
      <c r="E378" s="34"/>
      <c r="F378" s="33"/>
      <c r="G378" s="33"/>
      <c r="H378" s="35" t="str">
        <f aca="false">IF(AND(A378="",E378=""),"",IF(OR(A378="",B378="",C378="",E378=""),"빈 칸 확인",IF(N(E378)&lt;=0,"금액 확인",IF(IF(B378="수입",COUNTIF(목록!$B$5:$B$14,C378),COUNTIF(목록!$C$5:$C$24,C378))=0,"분류 확인","OK"))))</f>
        <v/>
      </c>
    </row>
    <row r="379" customFormat="false" ht="15" hidden="false" customHeight="false" outlineLevel="0" collapsed="false">
      <c r="A379" s="32"/>
      <c r="B379" s="33"/>
      <c r="C379" s="33"/>
      <c r="D379" s="33"/>
      <c r="E379" s="34"/>
      <c r="F379" s="33"/>
      <c r="G379" s="33"/>
      <c r="H379" s="35" t="str">
        <f aca="false">IF(AND(A379="",E379=""),"",IF(OR(A379="",B379="",C379="",E379=""),"빈 칸 확인",IF(N(E379)&lt;=0,"금액 확인",IF(IF(B379="수입",COUNTIF(목록!$B$5:$B$14,C379),COUNTIF(목록!$C$5:$C$24,C379))=0,"분류 확인","OK"))))</f>
        <v/>
      </c>
    </row>
    <row r="380" customFormat="false" ht="15" hidden="false" customHeight="false" outlineLevel="0" collapsed="false">
      <c r="A380" s="32"/>
      <c r="B380" s="33"/>
      <c r="C380" s="33"/>
      <c r="D380" s="33"/>
      <c r="E380" s="34"/>
      <c r="F380" s="33"/>
      <c r="G380" s="33"/>
      <c r="H380" s="35" t="str">
        <f aca="false">IF(AND(A380="",E380=""),"",IF(OR(A380="",B380="",C380="",E380=""),"빈 칸 확인",IF(N(E380)&lt;=0,"금액 확인",IF(IF(B380="수입",COUNTIF(목록!$B$5:$B$14,C380),COUNTIF(목록!$C$5:$C$24,C380))=0,"분류 확인","OK"))))</f>
        <v/>
      </c>
    </row>
    <row r="381" customFormat="false" ht="15" hidden="false" customHeight="false" outlineLevel="0" collapsed="false">
      <c r="A381" s="32"/>
      <c r="B381" s="33"/>
      <c r="C381" s="33"/>
      <c r="D381" s="33"/>
      <c r="E381" s="34"/>
      <c r="F381" s="33"/>
      <c r="G381" s="33"/>
      <c r="H381" s="35" t="str">
        <f aca="false">IF(AND(A381="",E381=""),"",IF(OR(A381="",B381="",C381="",E381=""),"빈 칸 확인",IF(N(E381)&lt;=0,"금액 확인",IF(IF(B381="수입",COUNTIF(목록!$B$5:$B$14,C381),COUNTIF(목록!$C$5:$C$24,C381))=0,"분류 확인","OK"))))</f>
        <v/>
      </c>
    </row>
    <row r="382" customFormat="false" ht="15" hidden="false" customHeight="false" outlineLevel="0" collapsed="false">
      <c r="A382" s="32"/>
      <c r="B382" s="33"/>
      <c r="C382" s="33"/>
      <c r="D382" s="33"/>
      <c r="E382" s="34"/>
      <c r="F382" s="33"/>
      <c r="G382" s="33"/>
      <c r="H382" s="35" t="str">
        <f aca="false">IF(AND(A382="",E382=""),"",IF(OR(A382="",B382="",C382="",E382=""),"빈 칸 확인",IF(N(E382)&lt;=0,"금액 확인",IF(IF(B382="수입",COUNTIF(목록!$B$5:$B$14,C382),COUNTIF(목록!$C$5:$C$24,C382))=0,"분류 확인","OK"))))</f>
        <v/>
      </c>
    </row>
    <row r="383" customFormat="false" ht="15" hidden="false" customHeight="false" outlineLevel="0" collapsed="false">
      <c r="A383" s="32"/>
      <c r="B383" s="33"/>
      <c r="C383" s="33"/>
      <c r="D383" s="33"/>
      <c r="E383" s="34"/>
      <c r="F383" s="33"/>
      <c r="G383" s="33"/>
      <c r="H383" s="35" t="str">
        <f aca="false">IF(AND(A383="",E383=""),"",IF(OR(A383="",B383="",C383="",E383=""),"빈 칸 확인",IF(N(E383)&lt;=0,"금액 확인",IF(IF(B383="수입",COUNTIF(목록!$B$5:$B$14,C383),COUNTIF(목록!$C$5:$C$24,C383))=0,"분류 확인","OK"))))</f>
        <v/>
      </c>
    </row>
    <row r="384" customFormat="false" ht="15" hidden="false" customHeight="false" outlineLevel="0" collapsed="false">
      <c r="A384" s="32"/>
      <c r="B384" s="33"/>
      <c r="C384" s="33"/>
      <c r="D384" s="33"/>
      <c r="E384" s="34"/>
      <c r="F384" s="33"/>
      <c r="G384" s="33"/>
      <c r="H384" s="35" t="str">
        <f aca="false">IF(AND(A384="",E384=""),"",IF(OR(A384="",B384="",C384="",E384=""),"빈 칸 확인",IF(N(E384)&lt;=0,"금액 확인",IF(IF(B384="수입",COUNTIF(목록!$B$5:$B$14,C384),COUNTIF(목록!$C$5:$C$24,C384))=0,"분류 확인","OK"))))</f>
        <v/>
      </c>
    </row>
    <row r="385" customFormat="false" ht="15" hidden="false" customHeight="false" outlineLevel="0" collapsed="false">
      <c r="A385" s="32"/>
      <c r="B385" s="33"/>
      <c r="C385" s="33"/>
      <c r="D385" s="33"/>
      <c r="E385" s="34"/>
      <c r="F385" s="33"/>
      <c r="G385" s="33"/>
      <c r="H385" s="35" t="str">
        <f aca="false">IF(AND(A385="",E385=""),"",IF(OR(A385="",B385="",C385="",E385=""),"빈 칸 확인",IF(N(E385)&lt;=0,"금액 확인",IF(IF(B385="수입",COUNTIF(목록!$B$5:$B$14,C385),COUNTIF(목록!$C$5:$C$24,C385))=0,"분류 확인","OK"))))</f>
        <v/>
      </c>
    </row>
    <row r="386" customFormat="false" ht="15" hidden="false" customHeight="false" outlineLevel="0" collapsed="false">
      <c r="A386" s="32"/>
      <c r="B386" s="33"/>
      <c r="C386" s="33"/>
      <c r="D386" s="33"/>
      <c r="E386" s="34"/>
      <c r="F386" s="33"/>
      <c r="G386" s="33"/>
      <c r="H386" s="35" t="str">
        <f aca="false">IF(AND(A386="",E386=""),"",IF(OR(A386="",B386="",C386="",E386=""),"빈 칸 확인",IF(N(E386)&lt;=0,"금액 확인",IF(IF(B386="수입",COUNTIF(목록!$B$5:$B$14,C386),COUNTIF(목록!$C$5:$C$24,C386))=0,"분류 확인","OK"))))</f>
        <v/>
      </c>
    </row>
    <row r="387" customFormat="false" ht="15" hidden="false" customHeight="false" outlineLevel="0" collapsed="false">
      <c r="A387" s="32"/>
      <c r="B387" s="33"/>
      <c r="C387" s="33"/>
      <c r="D387" s="33"/>
      <c r="E387" s="34"/>
      <c r="F387" s="33"/>
      <c r="G387" s="33"/>
      <c r="H387" s="35" t="str">
        <f aca="false">IF(AND(A387="",E387=""),"",IF(OR(A387="",B387="",C387="",E387=""),"빈 칸 확인",IF(N(E387)&lt;=0,"금액 확인",IF(IF(B387="수입",COUNTIF(목록!$B$5:$B$14,C387),COUNTIF(목록!$C$5:$C$24,C387))=0,"분류 확인","OK"))))</f>
        <v/>
      </c>
    </row>
    <row r="388" customFormat="false" ht="15" hidden="false" customHeight="false" outlineLevel="0" collapsed="false">
      <c r="A388" s="32"/>
      <c r="B388" s="33"/>
      <c r="C388" s="33"/>
      <c r="D388" s="33"/>
      <c r="E388" s="34"/>
      <c r="F388" s="33"/>
      <c r="G388" s="33"/>
      <c r="H388" s="35" t="str">
        <f aca="false">IF(AND(A388="",E388=""),"",IF(OR(A388="",B388="",C388="",E388=""),"빈 칸 확인",IF(N(E388)&lt;=0,"금액 확인",IF(IF(B388="수입",COUNTIF(목록!$B$5:$B$14,C388),COUNTIF(목록!$C$5:$C$24,C388))=0,"분류 확인","OK"))))</f>
        <v/>
      </c>
    </row>
    <row r="389" customFormat="false" ht="15" hidden="false" customHeight="false" outlineLevel="0" collapsed="false">
      <c r="A389" s="32"/>
      <c r="B389" s="33"/>
      <c r="C389" s="33"/>
      <c r="D389" s="33"/>
      <c r="E389" s="34"/>
      <c r="F389" s="33"/>
      <c r="G389" s="33"/>
      <c r="H389" s="35" t="str">
        <f aca="false">IF(AND(A389="",E389=""),"",IF(OR(A389="",B389="",C389="",E389=""),"빈 칸 확인",IF(N(E389)&lt;=0,"금액 확인",IF(IF(B389="수입",COUNTIF(목록!$B$5:$B$14,C389),COUNTIF(목록!$C$5:$C$24,C389))=0,"분류 확인","OK"))))</f>
        <v/>
      </c>
    </row>
    <row r="390" customFormat="false" ht="15" hidden="false" customHeight="false" outlineLevel="0" collapsed="false">
      <c r="A390" s="32"/>
      <c r="B390" s="33"/>
      <c r="C390" s="33"/>
      <c r="D390" s="33"/>
      <c r="E390" s="34"/>
      <c r="F390" s="33"/>
      <c r="G390" s="33"/>
      <c r="H390" s="35" t="str">
        <f aca="false">IF(AND(A390="",E390=""),"",IF(OR(A390="",B390="",C390="",E390=""),"빈 칸 확인",IF(N(E390)&lt;=0,"금액 확인",IF(IF(B390="수입",COUNTIF(목록!$B$5:$B$14,C390),COUNTIF(목록!$C$5:$C$24,C390))=0,"분류 확인","OK"))))</f>
        <v/>
      </c>
    </row>
    <row r="391" customFormat="false" ht="15" hidden="false" customHeight="false" outlineLevel="0" collapsed="false">
      <c r="A391" s="32"/>
      <c r="B391" s="33"/>
      <c r="C391" s="33"/>
      <c r="D391" s="33"/>
      <c r="E391" s="34"/>
      <c r="F391" s="33"/>
      <c r="G391" s="33"/>
      <c r="H391" s="35" t="str">
        <f aca="false">IF(AND(A391="",E391=""),"",IF(OR(A391="",B391="",C391="",E391=""),"빈 칸 확인",IF(N(E391)&lt;=0,"금액 확인",IF(IF(B391="수입",COUNTIF(목록!$B$5:$B$14,C391),COUNTIF(목록!$C$5:$C$24,C391))=0,"분류 확인","OK"))))</f>
        <v/>
      </c>
    </row>
    <row r="392" customFormat="false" ht="15" hidden="false" customHeight="false" outlineLevel="0" collapsed="false">
      <c r="A392" s="32"/>
      <c r="B392" s="33"/>
      <c r="C392" s="33"/>
      <c r="D392" s="33"/>
      <c r="E392" s="34"/>
      <c r="F392" s="33"/>
      <c r="G392" s="33"/>
      <c r="H392" s="35" t="str">
        <f aca="false">IF(AND(A392="",E392=""),"",IF(OR(A392="",B392="",C392="",E392=""),"빈 칸 확인",IF(N(E392)&lt;=0,"금액 확인",IF(IF(B392="수입",COUNTIF(목록!$B$5:$B$14,C392),COUNTIF(목록!$C$5:$C$24,C392))=0,"분류 확인","OK"))))</f>
        <v/>
      </c>
    </row>
    <row r="393" customFormat="false" ht="15" hidden="false" customHeight="false" outlineLevel="0" collapsed="false">
      <c r="A393" s="32"/>
      <c r="B393" s="33"/>
      <c r="C393" s="33"/>
      <c r="D393" s="33"/>
      <c r="E393" s="34"/>
      <c r="F393" s="33"/>
      <c r="G393" s="33"/>
      <c r="H393" s="35" t="str">
        <f aca="false">IF(AND(A393="",E393=""),"",IF(OR(A393="",B393="",C393="",E393=""),"빈 칸 확인",IF(N(E393)&lt;=0,"금액 확인",IF(IF(B393="수입",COUNTIF(목록!$B$5:$B$14,C393),COUNTIF(목록!$C$5:$C$24,C393))=0,"분류 확인","OK"))))</f>
        <v/>
      </c>
    </row>
    <row r="394" customFormat="false" ht="15" hidden="false" customHeight="false" outlineLevel="0" collapsed="false">
      <c r="A394" s="32"/>
      <c r="B394" s="33"/>
      <c r="C394" s="33"/>
      <c r="D394" s="33"/>
      <c r="E394" s="34"/>
      <c r="F394" s="33"/>
      <c r="G394" s="33"/>
      <c r="H394" s="35" t="str">
        <f aca="false">IF(AND(A394="",E394=""),"",IF(OR(A394="",B394="",C394="",E394=""),"빈 칸 확인",IF(N(E394)&lt;=0,"금액 확인",IF(IF(B394="수입",COUNTIF(목록!$B$5:$B$14,C394),COUNTIF(목록!$C$5:$C$24,C394))=0,"분류 확인","OK"))))</f>
        <v/>
      </c>
    </row>
    <row r="395" customFormat="false" ht="15" hidden="false" customHeight="false" outlineLevel="0" collapsed="false">
      <c r="A395" s="32"/>
      <c r="B395" s="33"/>
      <c r="C395" s="33"/>
      <c r="D395" s="33"/>
      <c r="E395" s="34"/>
      <c r="F395" s="33"/>
      <c r="G395" s="33"/>
      <c r="H395" s="35" t="str">
        <f aca="false">IF(AND(A395="",E395=""),"",IF(OR(A395="",B395="",C395="",E395=""),"빈 칸 확인",IF(N(E395)&lt;=0,"금액 확인",IF(IF(B395="수입",COUNTIF(목록!$B$5:$B$14,C395),COUNTIF(목록!$C$5:$C$24,C395))=0,"분류 확인","OK"))))</f>
        <v/>
      </c>
    </row>
    <row r="396" customFormat="false" ht="15" hidden="false" customHeight="false" outlineLevel="0" collapsed="false">
      <c r="A396" s="32"/>
      <c r="B396" s="33"/>
      <c r="C396" s="33"/>
      <c r="D396" s="33"/>
      <c r="E396" s="34"/>
      <c r="F396" s="33"/>
      <c r="G396" s="33"/>
      <c r="H396" s="35" t="str">
        <f aca="false">IF(AND(A396="",E396=""),"",IF(OR(A396="",B396="",C396="",E396=""),"빈 칸 확인",IF(N(E396)&lt;=0,"금액 확인",IF(IF(B396="수입",COUNTIF(목록!$B$5:$B$14,C396),COUNTIF(목록!$C$5:$C$24,C396))=0,"분류 확인","OK"))))</f>
        <v/>
      </c>
    </row>
    <row r="397" customFormat="false" ht="15" hidden="false" customHeight="false" outlineLevel="0" collapsed="false">
      <c r="A397" s="32"/>
      <c r="B397" s="33"/>
      <c r="C397" s="33"/>
      <c r="D397" s="33"/>
      <c r="E397" s="34"/>
      <c r="F397" s="33"/>
      <c r="G397" s="33"/>
      <c r="H397" s="35" t="str">
        <f aca="false">IF(AND(A397="",E397=""),"",IF(OR(A397="",B397="",C397="",E397=""),"빈 칸 확인",IF(N(E397)&lt;=0,"금액 확인",IF(IF(B397="수입",COUNTIF(목록!$B$5:$B$14,C397),COUNTIF(목록!$C$5:$C$24,C397))=0,"분류 확인","OK"))))</f>
        <v/>
      </c>
    </row>
    <row r="398" customFormat="false" ht="15" hidden="false" customHeight="false" outlineLevel="0" collapsed="false">
      <c r="A398" s="32"/>
      <c r="B398" s="33"/>
      <c r="C398" s="33"/>
      <c r="D398" s="33"/>
      <c r="E398" s="34"/>
      <c r="F398" s="33"/>
      <c r="G398" s="33"/>
      <c r="H398" s="35" t="str">
        <f aca="false">IF(AND(A398="",E398=""),"",IF(OR(A398="",B398="",C398="",E398=""),"빈 칸 확인",IF(N(E398)&lt;=0,"금액 확인",IF(IF(B398="수입",COUNTIF(목록!$B$5:$B$14,C398),COUNTIF(목록!$C$5:$C$24,C398))=0,"분류 확인","OK"))))</f>
        <v/>
      </c>
    </row>
    <row r="399" customFormat="false" ht="15" hidden="false" customHeight="false" outlineLevel="0" collapsed="false">
      <c r="A399" s="32"/>
      <c r="B399" s="33"/>
      <c r="C399" s="33"/>
      <c r="D399" s="33"/>
      <c r="E399" s="34"/>
      <c r="F399" s="33"/>
      <c r="G399" s="33"/>
      <c r="H399" s="35" t="str">
        <f aca="false">IF(AND(A399="",E399=""),"",IF(OR(A399="",B399="",C399="",E399=""),"빈 칸 확인",IF(N(E399)&lt;=0,"금액 확인",IF(IF(B399="수입",COUNTIF(목록!$B$5:$B$14,C399),COUNTIF(목록!$C$5:$C$24,C399))=0,"분류 확인","OK"))))</f>
        <v/>
      </c>
    </row>
    <row r="400" customFormat="false" ht="15" hidden="false" customHeight="false" outlineLevel="0" collapsed="false">
      <c r="A400" s="32"/>
      <c r="B400" s="33"/>
      <c r="C400" s="33"/>
      <c r="D400" s="33"/>
      <c r="E400" s="34"/>
      <c r="F400" s="33"/>
      <c r="G400" s="33"/>
      <c r="H400" s="35" t="str">
        <f aca="false">IF(AND(A400="",E400=""),"",IF(OR(A400="",B400="",C400="",E400=""),"빈 칸 확인",IF(N(E400)&lt;=0,"금액 확인",IF(IF(B400="수입",COUNTIF(목록!$B$5:$B$14,C400),COUNTIF(목록!$C$5:$C$24,C400))=0,"분류 확인","OK"))))</f>
        <v/>
      </c>
    </row>
    <row r="401" customFormat="false" ht="15" hidden="false" customHeight="false" outlineLevel="0" collapsed="false">
      <c r="A401" s="32"/>
      <c r="B401" s="33"/>
      <c r="C401" s="33"/>
      <c r="D401" s="33"/>
      <c r="E401" s="34"/>
      <c r="F401" s="33"/>
      <c r="G401" s="33"/>
      <c r="H401" s="35" t="str">
        <f aca="false">IF(AND(A401="",E401=""),"",IF(OR(A401="",B401="",C401="",E401=""),"빈 칸 확인",IF(N(E401)&lt;=0,"금액 확인",IF(IF(B401="수입",COUNTIF(목록!$B$5:$B$14,C401),COUNTIF(목록!$C$5:$C$24,C401))=0,"분류 확인","OK"))))</f>
        <v/>
      </c>
    </row>
    <row r="402" customFormat="false" ht="15" hidden="false" customHeight="false" outlineLevel="0" collapsed="false">
      <c r="A402" s="32"/>
      <c r="B402" s="33"/>
      <c r="C402" s="33"/>
      <c r="D402" s="33"/>
      <c r="E402" s="34"/>
      <c r="F402" s="33"/>
      <c r="G402" s="33"/>
      <c r="H402" s="35" t="str">
        <f aca="false">IF(AND(A402="",E402=""),"",IF(OR(A402="",B402="",C402="",E402=""),"빈 칸 확인",IF(N(E402)&lt;=0,"금액 확인",IF(IF(B402="수입",COUNTIF(목록!$B$5:$B$14,C402),COUNTIF(목록!$C$5:$C$24,C402))=0,"분류 확인","OK"))))</f>
        <v/>
      </c>
    </row>
    <row r="403" customFormat="false" ht="15" hidden="false" customHeight="false" outlineLevel="0" collapsed="false">
      <c r="A403" s="32"/>
      <c r="B403" s="33"/>
      <c r="C403" s="33"/>
      <c r="D403" s="33"/>
      <c r="E403" s="34"/>
      <c r="F403" s="33"/>
      <c r="G403" s="33"/>
      <c r="H403" s="35" t="str">
        <f aca="false">IF(AND(A403="",E403=""),"",IF(OR(A403="",B403="",C403="",E403=""),"빈 칸 확인",IF(N(E403)&lt;=0,"금액 확인",IF(IF(B403="수입",COUNTIF(목록!$B$5:$B$14,C403),COUNTIF(목록!$C$5:$C$24,C403))=0,"분류 확인","OK"))))</f>
        <v/>
      </c>
    </row>
    <row r="404" customFormat="false" ht="15" hidden="false" customHeight="false" outlineLevel="0" collapsed="false">
      <c r="A404" s="32"/>
      <c r="B404" s="33"/>
      <c r="C404" s="33"/>
      <c r="D404" s="33"/>
      <c r="E404" s="34"/>
      <c r="F404" s="33"/>
      <c r="G404" s="33"/>
      <c r="H404" s="35" t="str">
        <f aca="false">IF(AND(A404="",E404=""),"",IF(OR(A404="",B404="",C404="",E404=""),"빈 칸 확인",IF(N(E404)&lt;=0,"금액 확인",IF(IF(B404="수입",COUNTIF(목록!$B$5:$B$14,C404),COUNTIF(목록!$C$5:$C$24,C404))=0,"분류 확인","OK"))))</f>
        <v/>
      </c>
    </row>
    <row r="405" customFormat="false" ht="15" hidden="false" customHeight="false" outlineLevel="0" collapsed="false">
      <c r="A405" s="32"/>
      <c r="B405" s="33"/>
      <c r="C405" s="33"/>
      <c r="D405" s="33"/>
      <c r="E405" s="34"/>
      <c r="F405" s="33"/>
      <c r="G405" s="33"/>
      <c r="H405" s="35" t="str">
        <f aca="false">IF(AND(A405="",E405=""),"",IF(OR(A405="",B405="",C405="",E405=""),"빈 칸 확인",IF(N(E405)&lt;=0,"금액 확인",IF(IF(B405="수입",COUNTIF(목록!$B$5:$B$14,C405),COUNTIF(목록!$C$5:$C$24,C405))=0,"분류 확인","OK"))))</f>
        <v/>
      </c>
    </row>
    <row r="406" customFormat="false" ht="15" hidden="false" customHeight="false" outlineLevel="0" collapsed="false">
      <c r="A406" s="32"/>
      <c r="B406" s="33"/>
      <c r="C406" s="33"/>
      <c r="D406" s="33"/>
      <c r="E406" s="34"/>
      <c r="F406" s="33"/>
      <c r="G406" s="33"/>
      <c r="H406" s="35" t="str">
        <f aca="false">IF(AND(A406="",E406=""),"",IF(OR(A406="",B406="",C406="",E406=""),"빈 칸 확인",IF(N(E406)&lt;=0,"금액 확인",IF(IF(B406="수입",COUNTIF(목록!$B$5:$B$14,C406),COUNTIF(목록!$C$5:$C$24,C406))=0,"분류 확인","OK"))))</f>
        <v/>
      </c>
    </row>
    <row r="407" customFormat="false" ht="15" hidden="false" customHeight="false" outlineLevel="0" collapsed="false">
      <c r="A407" s="32"/>
      <c r="B407" s="33"/>
      <c r="C407" s="33"/>
      <c r="D407" s="33"/>
      <c r="E407" s="34"/>
      <c r="F407" s="33"/>
      <c r="G407" s="33"/>
      <c r="H407" s="35" t="str">
        <f aca="false">IF(AND(A407="",E407=""),"",IF(OR(A407="",B407="",C407="",E407=""),"빈 칸 확인",IF(N(E407)&lt;=0,"금액 확인",IF(IF(B407="수입",COUNTIF(목록!$B$5:$B$14,C407),COUNTIF(목록!$C$5:$C$24,C407))=0,"분류 확인","OK"))))</f>
        <v/>
      </c>
    </row>
    <row r="408" customFormat="false" ht="15" hidden="false" customHeight="false" outlineLevel="0" collapsed="false">
      <c r="A408" s="32"/>
      <c r="B408" s="33"/>
      <c r="C408" s="33"/>
      <c r="D408" s="33"/>
      <c r="E408" s="34"/>
      <c r="F408" s="33"/>
      <c r="G408" s="33"/>
      <c r="H408" s="35" t="str">
        <f aca="false">IF(AND(A408="",E408=""),"",IF(OR(A408="",B408="",C408="",E408=""),"빈 칸 확인",IF(N(E408)&lt;=0,"금액 확인",IF(IF(B408="수입",COUNTIF(목록!$B$5:$B$14,C408),COUNTIF(목록!$C$5:$C$24,C408))=0,"분류 확인","OK"))))</f>
        <v/>
      </c>
    </row>
    <row r="409" customFormat="false" ht="15" hidden="false" customHeight="false" outlineLevel="0" collapsed="false">
      <c r="A409" s="32"/>
      <c r="B409" s="33"/>
      <c r="C409" s="33"/>
      <c r="D409" s="33"/>
      <c r="E409" s="34"/>
      <c r="F409" s="33"/>
      <c r="G409" s="33"/>
      <c r="H409" s="35" t="str">
        <f aca="false">IF(AND(A409="",E409=""),"",IF(OR(A409="",B409="",C409="",E409=""),"빈 칸 확인",IF(N(E409)&lt;=0,"금액 확인",IF(IF(B409="수입",COUNTIF(목록!$B$5:$B$14,C409),COUNTIF(목록!$C$5:$C$24,C409))=0,"분류 확인","OK"))))</f>
        <v/>
      </c>
    </row>
    <row r="410" customFormat="false" ht="15" hidden="false" customHeight="false" outlineLevel="0" collapsed="false">
      <c r="A410" s="32"/>
      <c r="B410" s="33"/>
      <c r="C410" s="33"/>
      <c r="D410" s="33"/>
      <c r="E410" s="34"/>
      <c r="F410" s="33"/>
      <c r="G410" s="33"/>
      <c r="H410" s="35" t="str">
        <f aca="false">IF(AND(A410="",E410=""),"",IF(OR(A410="",B410="",C410="",E410=""),"빈 칸 확인",IF(N(E410)&lt;=0,"금액 확인",IF(IF(B410="수입",COUNTIF(목록!$B$5:$B$14,C410),COUNTIF(목록!$C$5:$C$24,C410))=0,"분류 확인","OK"))))</f>
        <v/>
      </c>
    </row>
    <row r="411" customFormat="false" ht="15" hidden="false" customHeight="false" outlineLevel="0" collapsed="false">
      <c r="A411" s="32"/>
      <c r="B411" s="33"/>
      <c r="C411" s="33"/>
      <c r="D411" s="33"/>
      <c r="E411" s="34"/>
      <c r="F411" s="33"/>
      <c r="G411" s="33"/>
      <c r="H411" s="35" t="str">
        <f aca="false">IF(AND(A411="",E411=""),"",IF(OR(A411="",B411="",C411="",E411=""),"빈 칸 확인",IF(N(E411)&lt;=0,"금액 확인",IF(IF(B411="수입",COUNTIF(목록!$B$5:$B$14,C411),COUNTIF(목록!$C$5:$C$24,C411))=0,"분류 확인","OK"))))</f>
        <v/>
      </c>
    </row>
    <row r="412" customFormat="false" ht="15" hidden="false" customHeight="false" outlineLevel="0" collapsed="false">
      <c r="A412" s="32"/>
      <c r="B412" s="33"/>
      <c r="C412" s="33"/>
      <c r="D412" s="33"/>
      <c r="E412" s="34"/>
      <c r="F412" s="33"/>
      <c r="G412" s="33"/>
      <c r="H412" s="35" t="str">
        <f aca="false">IF(AND(A412="",E412=""),"",IF(OR(A412="",B412="",C412="",E412=""),"빈 칸 확인",IF(N(E412)&lt;=0,"금액 확인",IF(IF(B412="수입",COUNTIF(목록!$B$5:$B$14,C412),COUNTIF(목록!$C$5:$C$24,C412))=0,"분류 확인","OK"))))</f>
        <v/>
      </c>
    </row>
    <row r="413" customFormat="false" ht="15" hidden="false" customHeight="false" outlineLevel="0" collapsed="false">
      <c r="A413" s="32"/>
      <c r="B413" s="33"/>
      <c r="C413" s="33"/>
      <c r="D413" s="33"/>
      <c r="E413" s="34"/>
      <c r="F413" s="33"/>
      <c r="G413" s="33"/>
      <c r="H413" s="35" t="str">
        <f aca="false">IF(AND(A413="",E413=""),"",IF(OR(A413="",B413="",C413="",E413=""),"빈 칸 확인",IF(N(E413)&lt;=0,"금액 확인",IF(IF(B413="수입",COUNTIF(목록!$B$5:$B$14,C413),COUNTIF(목록!$C$5:$C$24,C413))=0,"분류 확인","OK"))))</f>
        <v/>
      </c>
    </row>
    <row r="414" customFormat="false" ht="15" hidden="false" customHeight="false" outlineLevel="0" collapsed="false">
      <c r="A414" s="32"/>
      <c r="B414" s="33"/>
      <c r="C414" s="33"/>
      <c r="D414" s="33"/>
      <c r="E414" s="34"/>
      <c r="F414" s="33"/>
      <c r="G414" s="33"/>
      <c r="H414" s="35" t="str">
        <f aca="false">IF(AND(A414="",E414=""),"",IF(OR(A414="",B414="",C414="",E414=""),"빈 칸 확인",IF(N(E414)&lt;=0,"금액 확인",IF(IF(B414="수입",COUNTIF(목록!$B$5:$B$14,C414),COUNTIF(목록!$C$5:$C$24,C414))=0,"분류 확인","OK"))))</f>
        <v/>
      </c>
    </row>
    <row r="415" customFormat="false" ht="15" hidden="false" customHeight="false" outlineLevel="0" collapsed="false">
      <c r="A415" s="32"/>
      <c r="B415" s="33"/>
      <c r="C415" s="33"/>
      <c r="D415" s="33"/>
      <c r="E415" s="34"/>
      <c r="F415" s="33"/>
      <c r="G415" s="33"/>
      <c r="H415" s="35" t="str">
        <f aca="false">IF(AND(A415="",E415=""),"",IF(OR(A415="",B415="",C415="",E415=""),"빈 칸 확인",IF(N(E415)&lt;=0,"금액 확인",IF(IF(B415="수입",COUNTIF(목록!$B$5:$B$14,C415),COUNTIF(목록!$C$5:$C$24,C415))=0,"분류 확인","OK"))))</f>
        <v/>
      </c>
    </row>
    <row r="416" customFormat="false" ht="15" hidden="false" customHeight="false" outlineLevel="0" collapsed="false">
      <c r="A416" s="32"/>
      <c r="B416" s="33"/>
      <c r="C416" s="33"/>
      <c r="D416" s="33"/>
      <c r="E416" s="34"/>
      <c r="F416" s="33"/>
      <c r="G416" s="33"/>
      <c r="H416" s="35" t="str">
        <f aca="false">IF(AND(A416="",E416=""),"",IF(OR(A416="",B416="",C416="",E416=""),"빈 칸 확인",IF(N(E416)&lt;=0,"금액 확인",IF(IF(B416="수입",COUNTIF(목록!$B$5:$B$14,C416),COUNTIF(목록!$C$5:$C$24,C416))=0,"분류 확인","OK"))))</f>
        <v/>
      </c>
    </row>
    <row r="417" customFormat="false" ht="15" hidden="false" customHeight="false" outlineLevel="0" collapsed="false">
      <c r="A417" s="32"/>
      <c r="B417" s="33"/>
      <c r="C417" s="33"/>
      <c r="D417" s="33"/>
      <c r="E417" s="34"/>
      <c r="F417" s="33"/>
      <c r="G417" s="33"/>
      <c r="H417" s="35" t="str">
        <f aca="false">IF(AND(A417="",E417=""),"",IF(OR(A417="",B417="",C417="",E417=""),"빈 칸 확인",IF(N(E417)&lt;=0,"금액 확인",IF(IF(B417="수입",COUNTIF(목록!$B$5:$B$14,C417),COUNTIF(목록!$C$5:$C$24,C417))=0,"분류 확인","OK"))))</f>
        <v/>
      </c>
    </row>
    <row r="418" customFormat="false" ht="15" hidden="false" customHeight="false" outlineLevel="0" collapsed="false">
      <c r="A418" s="32"/>
      <c r="B418" s="33"/>
      <c r="C418" s="33"/>
      <c r="D418" s="33"/>
      <c r="E418" s="34"/>
      <c r="F418" s="33"/>
      <c r="G418" s="33"/>
      <c r="H418" s="35" t="str">
        <f aca="false">IF(AND(A418="",E418=""),"",IF(OR(A418="",B418="",C418="",E418=""),"빈 칸 확인",IF(N(E418)&lt;=0,"금액 확인",IF(IF(B418="수입",COUNTIF(목록!$B$5:$B$14,C418),COUNTIF(목록!$C$5:$C$24,C418))=0,"분류 확인","OK"))))</f>
        <v/>
      </c>
    </row>
    <row r="419" customFormat="false" ht="15" hidden="false" customHeight="false" outlineLevel="0" collapsed="false">
      <c r="A419" s="32"/>
      <c r="B419" s="33"/>
      <c r="C419" s="33"/>
      <c r="D419" s="33"/>
      <c r="E419" s="34"/>
      <c r="F419" s="33"/>
      <c r="G419" s="33"/>
      <c r="H419" s="35" t="str">
        <f aca="false">IF(AND(A419="",E419=""),"",IF(OR(A419="",B419="",C419="",E419=""),"빈 칸 확인",IF(N(E419)&lt;=0,"금액 확인",IF(IF(B419="수입",COUNTIF(목록!$B$5:$B$14,C419),COUNTIF(목록!$C$5:$C$24,C419))=0,"분류 확인","OK"))))</f>
        <v/>
      </c>
    </row>
    <row r="420" customFormat="false" ht="15" hidden="false" customHeight="false" outlineLevel="0" collapsed="false">
      <c r="A420" s="32"/>
      <c r="B420" s="33"/>
      <c r="C420" s="33"/>
      <c r="D420" s="33"/>
      <c r="E420" s="34"/>
      <c r="F420" s="33"/>
      <c r="G420" s="33"/>
      <c r="H420" s="35" t="str">
        <f aca="false">IF(AND(A420="",E420=""),"",IF(OR(A420="",B420="",C420="",E420=""),"빈 칸 확인",IF(N(E420)&lt;=0,"금액 확인",IF(IF(B420="수입",COUNTIF(목록!$B$5:$B$14,C420),COUNTIF(목록!$C$5:$C$24,C420))=0,"분류 확인","OK"))))</f>
        <v/>
      </c>
    </row>
    <row r="421" customFormat="false" ht="15" hidden="false" customHeight="false" outlineLevel="0" collapsed="false">
      <c r="A421" s="32"/>
      <c r="B421" s="33"/>
      <c r="C421" s="33"/>
      <c r="D421" s="33"/>
      <c r="E421" s="34"/>
      <c r="F421" s="33"/>
      <c r="G421" s="33"/>
      <c r="H421" s="35" t="str">
        <f aca="false">IF(AND(A421="",E421=""),"",IF(OR(A421="",B421="",C421="",E421=""),"빈 칸 확인",IF(N(E421)&lt;=0,"금액 확인",IF(IF(B421="수입",COUNTIF(목록!$B$5:$B$14,C421),COUNTIF(목록!$C$5:$C$24,C421))=0,"분류 확인","OK"))))</f>
        <v/>
      </c>
    </row>
    <row r="422" customFormat="false" ht="15" hidden="false" customHeight="false" outlineLevel="0" collapsed="false">
      <c r="A422" s="32"/>
      <c r="B422" s="33"/>
      <c r="C422" s="33"/>
      <c r="D422" s="33"/>
      <c r="E422" s="34"/>
      <c r="F422" s="33"/>
      <c r="G422" s="33"/>
      <c r="H422" s="35" t="str">
        <f aca="false">IF(AND(A422="",E422=""),"",IF(OR(A422="",B422="",C422="",E422=""),"빈 칸 확인",IF(N(E422)&lt;=0,"금액 확인",IF(IF(B422="수입",COUNTIF(목록!$B$5:$B$14,C422),COUNTIF(목록!$C$5:$C$24,C422))=0,"분류 확인","OK"))))</f>
        <v/>
      </c>
    </row>
    <row r="423" customFormat="false" ht="15" hidden="false" customHeight="false" outlineLevel="0" collapsed="false">
      <c r="A423" s="32"/>
      <c r="B423" s="33"/>
      <c r="C423" s="33"/>
      <c r="D423" s="33"/>
      <c r="E423" s="34"/>
      <c r="F423" s="33"/>
      <c r="G423" s="33"/>
      <c r="H423" s="35" t="str">
        <f aca="false">IF(AND(A423="",E423=""),"",IF(OR(A423="",B423="",C423="",E423=""),"빈 칸 확인",IF(N(E423)&lt;=0,"금액 확인",IF(IF(B423="수입",COUNTIF(목록!$B$5:$B$14,C423),COUNTIF(목록!$C$5:$C$24,C423))=0,"분류 확인","OK"))))</f>
        <v/>
      </c>
    </row>
    <row r="424" customFormat="false" ht="15" hidden="false" customHeight="false" outlineLevel="0" collapsed="false">
      <c r="A424" s="32"/>
      <c r="B424" s="33"/>
      <c r="C424" s="33"/>
      <c r="D424" s="33"/>
      <c r="E424" s="34"/>
      <c r="F424" s="33"/>
      <c r="G424" s="33"/>
      <c r="H424" s="35" t="str">
        <f aca="false">IF(AND(A424="",E424=""),"",IF(OR(A424="",B424="",C424="",E424=""),"빈 칸 확인",IF(N(E424)&lt;=0,"금액 확인",IF(IF(B424="수입",COUNTIF(목록!$B$5:$B$14,C424),COUNTIF(목록!$C$5:$C$24,C424))=0,"분류 확인","OK"))))</f>
        <v/>
      </c>
    </row>
    <row r="425" customFormat="false" ht="15" hidden="false" customHeight="false" outlineLevel="0" collapsed="false">
      <c r="A425" s="32"/>
      <c r="B425" s="33"/>
      <c r="C425" s="33"/>
      <c r="D425" s="33"/>
      <c r="E425" s="34"/>
      <c r="F425" s="33"/>
      <c r="G425" s="33"/>
      <c r="H425" s="35" t="str">
        <f aca="false">IF(AND(A425="",E425=""),"",IF(OR(A425="",B425="",C425="",E425=""),"빈 칸 확인",IF(N(E425)&lt;=0,"금액 확인",IF(IF(B425="수입",COUNTIF(목록!$B$5:$B$14,C425),COUNTIF(목록!$C$5:$C$24,C425))=0,"분류 확인","OK"))))</f>
        <v/>
      </c>
    </row>
    <row r="426" customFormat="false" ht="15" hidden="false" customHeight="false" outlineLevel="0" collapsed="false">
      <c r="A426" s="32"/>
      <c r="B426" s="33"/>
      <c r="C426" s="33"/>
      <c r="D426" s="33"/>
      <c r="E426" s="34"/>
      <c r="F426" s="33"/>
      <c r="G426" s="33"/>
      <c r="H426" s="35" t="str">
        <f aca="false">IF(AND(A426="",E426=""),"",IF(OR(A426="",B426="",C426="",E426=""),"빈 칸 확인",IF(N(E426)&lt;=0,"금액 확인",IF(IF(B426="수입",COUNTIF(목록!$B$5:$B$14,C426),COUNTIF(목록!$C$5:$C$24,C426))=0,"분류 확인","OK"))))</f>
        <v/>
      </c>
    </row>
    <row r="427" customFormat="false" ht="15" hidden="false" customHeight="false" outlineLevel="0" collapsed="false">
      <c r="A427" s="32"/>
      <c r="B427" s="33"/>
      <c r="C427" s="33"/>
      <c r="D427" s="33"/>
      <c r="E427" s="34"/>
      <c r="F427" s="33"/>
      <c r="G427" s="33"/>
      <c r="H427" s="35" t="str">
        <f aca="false">IF(AND(A427="",E427=""),"",IF(OR(A427="",B427="",C427="",E427=""),"빈 칸 확인",IF(N(E427)&lt;=0,"금액 확인",IF(IF(B427="수입",COUNTIF(목록!$B$5:$B$14,C427),COUNTIF(목록!$C$5:$C$24,C427))=0,"분류 확인","OK"))))</f>
        <v/>
      </c>
    </row>
    <row r="428" customFormat="false" ht="15" hidden="false" customHeight="false" outlineLevel="0" collapsed="false">
      <c r="A428" s="32"/>
      <c r="B428" s="33"/>
      <c r="C428" s="33"/>
      <c r="D428" s="33"/>
      <c r="E428" s="34"/>
      <c r="F428" s="33"/>
      <c r="G428" s="33"/>
      <c r="H428" s="35" t="str">
        <f aca="false">IF(AND(A428="",E428=""),"",IF(OR(A428="",B428="",C428="",E428=""),"빈 칸 확인",IF(N(E428)&lt;=0,"금액 확인",IF(IF(B428="수입",COUNTIF(목록!$B$5:$B$14,C428),COUNTIF(목록!$C$5:$C$24,C428))=0,"분류 확인","OK"))))</f>
        <v/>
      </c>
    </row>
    <row r="429" customFormat="false" ht="15" hidden="false" customHeight="false" outlineLevel="0" collapsed="false">
      <c r="A429" s="32"/>
      <c r="B429" s="33"/>
      <c r="C429" s="33"/>
      <c r="D429" s="33"/>
      <c r="E429" s="34"/>
      <c r="F429" s="33"/>
      <c r="G429" s="33"/>
      <c r="H429" s="35" t="str">
        <f aca="false">IF(AND(A429="",E429=""),"",IF(OR(A429="",B429="",C429="",E429=""),"빈 칸 확인",IF(N(E429)&lt;=0,"금액 확인",IF(IF(B429="수입",COUNTIF(목록!$B$5:$B$14,C429),COUNTIF(목록!$C$5:$C$24,C429))=0,"분류 확인","OK"))))</f>
        <v/>
      </c>
    </row>
    <row r="430" customFormat="false" ht="15" hidden="false" customHeight="false" outlineLevel="0" collapsed="false">
      <c r="A430" s="32"/>
      <c r="B430" s="33"/>
      <c r="C430" s="33"/>
      <c r="D430" s="33"/>
      <c r="E430" s="34"/>
      <c r="F430" s="33"/>
      <c r="G430" s="33"/>
      <c r="H430" s="35" t="str">
        <f aca="false">IF(AND(A430="",E430=""),"",IF(OR(A430="",B430="",C430="",E430=""),"빈 칸 확인",IF(N(E430)&lt;=0,"금액 확인",IF(IF(B430="수입",COUNTIF(목록!$B$5:$B$14,C430),COUNTIF(목록!$C$5:$C$24,C430))=0,"분류 확인","OK"))))</f>
        <v/>
      </c>
    </row>
    <row r="431" customFormat="false" ht="15" hidden="false" customHeight="false" outlineLevel="0" collapsed="false">
      <c r="A431" s="32"/>
      <c r="B431" s="33"/>
      <c r="C431" s="33"/>
      <c r="D431" s="33"/>
      <c r="E431" s="34"/>
      <c r="F431" s="33"/>
      <c r="G431" s="33"/>
      <c r="H431" s="35" t="str">
        <f aca="false">IF(AND(A431="",E431=""),"",IF(OR(A431="",B431="",C431="",E431=""),"빈 칸 확인",IF(N(E431)&lt;=0,"금액 확인",IF(IF(B431="수입",COUNTIF(목록!$B$5:$B$14,C431),COUNTIF(목록!$C$5:$C$24,C431))=0,"분류 확인","OK"))))</f>
        <v/>
      </c>
    </row>
    <row r="432" customFormat="false" ht="15" hidden="false" customHeight="false" outlineLevel="0" collapsed="false">
      <c r="A432" s="32"/>
      <c r="B432" s="33"/>
      <c r="C432" s="33"/>
      <c r="D432" s="33"/>
      <c r="E432" s="34"/>
      <c r="F432" s="33"/>
      <c r="G432" s="33"/>
      <c r="H432" s="35" t="str">
        <f aca="false">IF(AND(A432="",E432=""),"",IF(OR(A432="",B432="",C432="",E432=""),"빈 칸 확인",IF(N(E432)&lt;=0,"금액 확인",IF(IF(B432="수입",COUNTIF(목록!$B$5:$B$14,C432),COUNTIF(목록!$C$5:$C$24,C432))=0,"분류 확인","OK"))))</f>
        <v/>
      </c>
    </row>
    <row r="433" customFormat="false" ht="15" hidden="false" customHeight="false" outlineLevel="0" collapsed="false">
      <c r="A433" s="32"/>
      <c r="B433" s="33"/>
      <c r="C433" s="33"/>
      <c r="D433" s="33"/>
      <c r="E433" s="34"/>
      <c r="F433" s="33"/>
      <c r="G433" s="33"/>
      <c r="H433" s="35" t="str">
        <f aca="false">IF(AND(A433="",E433=""),"",IF(OR(A433="",B433="",C433="",E433=""),"빈 칸 확인",IF(N(E433)&lt;=0,"금액 확인",IF(IF(B433="수입",COUNTIF(목록!$B$5:$B$14,C433),COUNTIF(목록!$C$5:$C$24,C433))=0,"분류 확인","OK"))))</f>
        <v/>
      </c>
    </row>
    <row r="434" customFormat="false" ht="15" hidden="false" customHeight="false" outlineLevel="0" collapsed="false">
      <c r="A434" s="32"/>
      <c r="B434" s="33"/>
      <c r="C434" s="33"/>
      <c r="D434" s="33"/>
      <c r="E434" s="34"/>
      <c r="F434" s="33"/>
      <c r="G434" s="33"/>
      <c r="H434" s="35" t="str">
        <f aca="false">IF(AND(A434="",E434=""),"",IF(OR(A434="",B434="",C434="",E434=""),"빈 칸 확인",IF(N(E434)&lt;=0,"금액 확인",IF(IF(B434="수입",COUNTIF(목록!$B$5:$B$14,C434),COUNTIF(목록!$C$5:$C$24,C434))=0,"분류 확인","OK"))))</f>
        <v/>
      </c>
    </row>
    <row r="435" customFormat="false" ht="15" hidden="false" customHeight="false" outlineLevel="0" collapsed="false">
      <c r="A435" s="32"/>
      <c r="B435" s="33"/>
      <c r="C435" s="33"/>
      <c r="D435" s="33"/>
      <c r="E435" s="34"/>
      <c r="F435" s="33"/>
      <c r="G435" s="33"/>
      <c r="H435" s="35" t="str">
        <f aca="false">IF(AND(A435="",E435=""),"",IF(OR(A435="",B435="",C435="",E435=""),"빈 칸 확인",IF(N(E435)&lt;=0,"금액 확인",IF(IF(B435="수입",COUNTIF(목록!$B$5:$B$14,C435),COUNTIF(목록!$C$5:$C$24,C435))=0,"분류 확인","OK"))))</f>
        <v/>
      </c>
    </row>
    <row r="436" customFormat="false" ht="15" hidden="false" customHeight="false" outlineLevel="0" collapsed="false">
      <c r="A436" s="32"/>
      <c r="B436" s="33"/>
      <c r="C436" s="33"/>
      <c r="D436" s="33"/>
      <c r="E436" s="34"/>
      <c r="F436" s="33"/>
      <c r="G436" s="33"/>
      <c r="H436" s="35" t="str">
        <f aca="false">IF(AND(A436="",E436=""),"",IF(OR(A436="",B436="",C436="",E436=""),"빈 칸 확인",IF(N(E436)&lt;=0,"금액 확인",IF(IF(B436="수입",COUNTIF(목록!$B$5:$B$14,C436),COUNTIF(목록!$C$5:$C$24,C436))=0,"분류 확인","OK"))))</f>
        <v/>
      </c>
    </row>
    <row r="437" customFormat="false" ht="15" hidden="false" customHeight="false" outlineLevel="0" collapsed="false">
      <c r="A437" s="32"/>
      <c r="B437" s="33"/>
      <c r="C437" s="33"/>
      <c r="D437" s="33"/>
      <c r="E437" s="34"/>
      <c r="F437" s="33"/>
      <c r="G437" s="33"/>
      <c r="H437" s="35" t="str">
        <f aca="false">IF(AND(A437="",E437=""),"",IF(OR(A437="",B437="",C437="",E437=""),"빈 칸 확인",IF(N(E437)&lt;=0,"금액 확인",IF(IF(B437="수입",COUNTIF(목록!$B$5:$B$14,C437),COUNTIF(목록!$C$5:$C$24,C437))=0,"분류 확인","OK"))))</f>
        <v/>
      </c>
    </row>
    <row r="438" customFormat="false" ht="15" hidden="false" customHeight="false" outlineLevel="0" collapsed="false">
      <c r="A438" s="32"/>
      <c r="B438" s="33"/>
      <c r="C438" s="33"/>
      <c r="D438" s="33"/>
      <c r="E438" s="34"/>
      <c r="F438" s="33"/>
      <c r="G438" s="33"/>
      <c r="H438" s="35" t="str">
        <f aca="false">IF(AND(A438="",E438=""),"",IF(OR(A438="",B438="",C438="",E438=""),"빈 칸 확인",IF(N(E438)&lt;=0,"금액 확인",IF(IF(B438="수입",COUNTIF(목록!$B$5:$B$14,C438),COUNTIF(목록!$C$5:$C$24,C438))=0,"분류 확인","OK"))))</f>
        <v/>
      </c>
    </row>
    <row r="439" customFormat="false" ht="15" hidden="false" customHeight="false" outlineLevel="0" collapsed="false">
      <c r="A439" s="32"/>
      <c r="B439" s="33"/>
      <c r="C439" s="33"/>
      <c r="D439" s="33"/>
      <c r="E439" s="34"/>
      <c r="F439" s="33"/>
      <c r="G439" s="33"/>
      <c r="H439" s="35" t="str">
        <f aca="false">IF(AND(A439="",E439=""),"",IF(OR(A439="",B439="",C439="",E439=""),"빈 칸 확인",IF(N(E439)&lt;=0,"금액 확인",IF(IF(B439="수입",COUNTIF(목록!$B$5:$B$14,C439),COUNTIF(목록!$C$5:$C$24,C439))=0,"분류 확인","OK"))))</f>
        <v/>
      </c>
    </row>
    <row r="440" customFormat="false" ht="15" hidden="false" customHeight="false" outlineLevel="0" collapsed="false">
      <c r="A440" s="32"/>
      <c r="B440" s="33"/>
      <c r="C440" s="33"/>
      <c r="D440" s="33"/>
      <c r="E440" s="34"/>
      <c r="F440" s="33"/>
      <c r="G440" s="33"/>
      <c r="H440" s="35" t="str">
        <f aca="false">IF(AND(A440="",E440=""),"",IF(OR(A440="",B440="",C440="",E440=""),"빈 칸 확인",IF(N(E440)&lt;=0,"금액 확인",IF(IF(B440="수입",COUNTIF(목록!$B$5:$B$14,C440),COUNTIF(목록!$C$5:$C$24,C440))=0,"분류 확인","OK"))))</f>
        <v/>
      </c>
    </row>
    <row r="441" customFormat="false" ht="15" hidden="false" customHeight="false" outlineLevel="0" collapsed="false">
      <c r="A441" s="32"/>
      <c r="B441" s="33"/>
      <c r="C441" s="33"/>
      <c r="D441" s="33"/>
      <c r="E441" s="34"/>
      <c r="F441" s="33"/>
      <c r="G441" s="33"/>
      <c r="H441" s="35" t="str">
        <f aca="false">IF(AND(A441="",E441=""),"",IF(OR(A441="",B441="",C441="",E441=""),"빈 칸 확인",IF(N(E441)&lt;=0,"금액 확인",IF(IF(B441="수입",COUNTIF(목록!$B$5:$B$14,C441),COUNTIF(목록!$C$5:$C$24,C441))=0,"분류 확인","OK"))))</f>
        <v/>
      </c>
    </row>
    <row r="442" customFormat="false" ht="15" hidden="false" customHeight="false" outlineLevel="0" collapsed="false">
      <c r="A442" s="32"/>
      <c r="B442" s="33"/>
      <c r="C442" s="33"/>
      <c r="D442" s="33"/>
      <c r="E442" s="34"/>
      <c r="F442" s="33"/>
      <c r="G442" s="33"/>
      <c r="H442" s="35" t="str">
        <f aca="false">IF(AND(A442="",E442=""),"",IF(OR(A442="",B442="",C442="",E442=""),"빈 칸 확인",IF(N(E442)&lt;=0,"금액 확인",IF(IF(B442="수입",COUNTIF(목록!$B$5:$B$14,C442),COUNTIF(목록!$C$5:$C$24,C442))=0,"분류 확인","OK"))))</f>
        <v/>
      </c>
    </row>
    <row r="443" customFormat="false" ht="15" hidden="false" customHeight="false" outlineLevel="0" collapsed="false">
      <c r="A443" s="32"/>
      <c r="B443" s="33"/>
      <c r="C443" s="33"/>
      <c r="D443" s="33"/>
      <c r="E443" s="34"/>
      <c r="F443" s="33"/>
      <c r="G443" s="33"/>
      <c r="H443" s="35" t="str">
        <f aca="false">IF(AND(A443="",E443=""),"",IF(OR(A443="",B443="",C443="",E443=""),"빈 칸 확인",IF(N(E443)&lt;=0,"금액 확인",IF(IF(B443="수입",COUNTIF(목록!$B$5:$B$14,C443),COUNTIF(목록!$C$5:$C$24,C443))=0,"분류 확인","OK"))))</f>
        <v/>
      </c>
    </row>
    <row r="444" customFormat="false" ht="15" hidden="false" customHeight="false" outlineLevel="0" collapsed="false">
      <c r="A444" s="32"/>
      <c r="B444" s="33"/>
      <c r="C444" s="33"/>
      <c r="D444" s="33"/>
      <c r="E444" s="34"/>
      <c r="F444" s="33"/>
      <c r="G444" s="33"/>
      <c r="H444" s="35" t="str">
        <f aca="false">IF(AND(A444="",E444=""),"",IF(OR(A444="",B444="",C444="",E444=""),"빈 칸 확인",IF(N(E444)&lt;=0,"금액 확인",IF(IF(B444="수입",COUNTIF(목록!$B$5:$B$14,C444),COUNTIF(목록!$C$5:$C$24,C444))=0,"분류 확인","OK"))))</f>
        <v/>
      </c>
    </row>
    <row r="445" customFormat="false" ht="15" hidden="false" customHeight="false" outlineLevel="0" collapsed="false">
      <c r="A445" s="32"/>
      <c r="B445" s="33"/>
      <c r="C445" s="33"/>
      <c r="D445" s="33"/>
      <c r="E445" s="34"/>
      <c r="F445" s="33"/>
      <c r="G445" s="33"/>
      <c r="H445" s="35" t="str">
        <f aca="false">IF(AND(A445="",E445=""),"",IF(OR(A445="",B445="",C445="",E445=""),"빈 칸 확인",IF(N(E445)&lt;=0,"금액 확인",IF(IF(B445="수입",COUNTIF(목록!$B$5:$B$14,C445),COUNTIF(목록!$C$5:$C$24,C445))=0,"분류 확인","OK"))))</f>
        <v/>
      </c>
    </row>
    <row r="446" customFormat="false" ht="15" hidden="false" customHeight="false" outlineLevel="0" collapsed="false">
      <c r="A446" s="32"/>
      <c r="B446" s="33"/>
      <c r="C446" s="33"/>
      <c r="D446" s="33"/>
      <c r="E446" s="34"/>
      <c r="F446" s="33"/>
      <c r="G446" s="33"/>
      <c r="H446" s="35" t="str">
        <f aca="false">IF(AND(A446="",E446=""),"",IF(OR(A446="",B446="",C446="",E446=""),"빈 칸 확인",IF(N(E446)&lt;=0,"금액 확인",IF(IF(B446="수입",COUNTIF(목록!$B$5:$B$14,C446),COUNTIF(목록!$C$5:$C$24,C446))=0,"분류 확인","OK"))))</f>
        <v/>
      </c>
    </row>
    <row r="447" customFormat="false" ht="15" hidden="false" customHeight="false" outlineLevel="0" collapsed="false">
      <c r="A447" s="32"/>
      <c r="B447" s="33"/>
      <c r="C447" s="33"/>
      <c r="D447" s="33"/>
      <c r="E447" s="34"/>
      <c r="F447" s="33"/>
      <c r="G447" s="33"/>
      <c r="H447" s="35" t="str">
        <f aca="false">IF(AND(A447="",E447=""),"",IF(OR(A447="",B447="",C447="",E447=""),"빈 칸 확인",IF(N(E447)&lt;=0,"금액 확인",IF(IF(B447="수입",COUNTIF(목록!$B$5:$B$14,C447),COUNTIF(목록!$C$5:$C$24,C447))=0,"분류 확인","OK"))))</f>
        <v/>
      </c>
    </row>
    <row r="448" customFormat="false" ht="15" hidden="false" customHeight="false" outlineLevel="0" collapsed="false">
      <c r="A448" s="32"/>
      <c r="B448" s="33"/>
      <c r="C448" s="33"/>
      <c r="D448" s="33"/>
      <c r="E448" s="34"/>
      <c r="F448" s="33"/>
      <c r="G448" s="33"/>
      <c r="H448" s="35" t="str">
        <f aca="false">IF(AND(A448="",E448=""),"",IF(OR(A448="",B448="",C448="",E448=""),"빈 칸 확인",IF(N(E448)&lt;=0,"금액 확인",IF(IF(B448="수입",COUNTIF(목록!$B$5:$B$14,C448),COUNTIF(목록!$C$5:$C$24,C448))=0,"분류 확인","OK"))))</f>
        <v/>
      </c>
    </row>
    <row r="449" customFormat="false" ht="15" hidden="false" customHeight="false" outlineLevel="0" collapsed="false">
      <c r="A449" s="32"/>
      <c r="B449" s="33"/>
      <c r="C449" s="33"/>
      <c r="D449" s="33"/>
      <c r="E449" s="34"/>
      <c r="F449" s="33"/>
      <c r="G449" s="33"/>
      <c r="H449" s="35" t="str">
        <f aca="false">IF(AND(A449="",E449=""),"",IF(OR(A449="",B449="",C449="",E449=""),"빈 칸 확인",IF(N(E449)&lt;=0,"금액 확인",IF(IF(B449="수입",COUNTIF(목록!$B$5:$B$14,C449),COUNTIF(목록!$C$5:$C$24,C449))=0,"분류 확인","OK"))))</f>
        <v/>
      </c>
    </row>
    <row r="450" customFormat="false" ht="15" hidden="false" customHeight="false" outlineLevel="0" collapsed="false">
      <c r="A450" s="32"/>
      <c r="B450" s="33"/>
      <c r="C450" s="33"/>
      <c r="D450" s="33"/>
      <c r="E450" s="34"/>
      <c r="F450" s="33"/>
      <c r="G450" s="33"/>
      <c r="H450" s="35" t="str">
        <f aca="false">IF(AND(A450="",E450=""),"",IF(OR(A450="",B450="",C450="",E450=""),"빈 칸 확인",IF(N(E450)&lt;=0,"금액 확인",IF(IF(B450="수입",COUNTIF(목록!$B$5:$B$14,C450),COUNTIF(목록!$C$5:$C$24,C450))=0,"분류 확인","OK"))))</f>
        <v/>
      </c>
    </row>
    <row r="451" customFormat="false" ht="15" hidden="false" customHeight="false" outlineLevel="0" collapsed="false">
      <c r="A451" s="32"/>
      <c r="B451" s="33"/>
      <c r="C451" s="33"/>
      <c r="D451" s="33"/>
      <c r="E451" s="34"/>
      <c r="F451" s="33"/>
      <c r="G451" s="33"/>
      <c r="H451" s="35" t="str">
        <f aca="false">IF(AND(A451="",E451=""),"",IF(OR(A451="",B451="",C451="",E451=""),"빈 칸 확인",IF(N(E451)&lt;=0,"금액 확인",IF(IF(B451="수입",COUNTIF(목록!$B$5:$B$14,C451),COUNTIF(목록!$C$5:$C$24,C451))=0,"분류 확인","OK"))))</f>
        <v/>
      </c>
    </row>
    <row r="452" customFormat="false" ht="15" hidden="false" customHeight="false" outlineLevel="0" collapsed="false">
      <c r="A452" s="32"/>
      <c r="B452" s="33"/>
      <c r="C452" s="33"/>
      <c r="D452" s="33"/>
      <c r="E452" s="34"/>
      <c r="F452" s="33"/>
      <c r="G452" s="33"/>
      <c r="H452" s="35" t="str">
        <f aca="false">IF(AND(A452="",E452=""),"",IF(OR(A452="",B452="",C452="",E452=""),"빈 칸 확인",IF(N(E452)&lt;=0,"금액 확인",IF(IF(B452="수입",COUNTIF(목록!$B$5:$B$14,C452),COUNTIF(목록!$C$5:$C$24,C452))=0,"분류 확인","OK"))))</f>
        <v/>
      </c>
    </row>
    <row r="453" customFormat="false" ht="15" hidden="false" customHeight="false" outlineLevel="0" collapsed="false">
      <c r="A453" s="32"/>
      <c r="B453" s="33"/>
      <c r="C453" s="33"/>
      <c r="D453" s="33"/>
      <c r="E453" s="34"/>
      <c r="F453" s="33"/>
      <c r="G453" s="33"/>
      <c r="H453" s="35" t="str">
        <f aca="false">IF(AND(A453="",E453=""),"",IF(OR(A453="",B453="",C453="",E453=""),"빈 칸 확인",IF(N(E453)&lt;=0,"금액 확인",IF(IF(B453="수입",COUNTIF(목록!$B$5:$B$14,C453),COUNTIF(목록!$C$5:$C$24,C453))=0,"분류 확인","OK"))))</f>
        <v/>
      </c>
    </row>
    <row r="454" customFormat="false" ht="15" hidden="false" customHeight="false" outlineLevel="0" collapsed="false">
      <c r="A454" s="32"/>
      <c r="B454" s="33"/>
      <c r="C454" s="33"/>
      <c r="D454" s="33"/>
      <c r="E454" s="34"/>
      <c r="F454" s="33"/>
      <c r="G454" s="33"/>
      <c r="H454" s="35" t="str">
        <f aca="false">IF(AND(A454="",E454=""),"",IF(OR(A454="",B454="",C454="",E454=""),"빈 칸 확인",IF(N(E454)&lt;=0,"금액 확인",IF(IF(B454="수입",COUNTIF(목록!$B$5:$B$14,C454),COUNTIF(목록!$C$5:$C$24,C454))=0,"분류 확인","OK"))))</f>
        <v/>
      </c>
    </row>
    <row r="455" customFormat="false" ht="15" hidden="false" customHeight="false" outlineLevel="0" collapsed="false">
      <c r="A455" s="32"/>
      <c r="B455" s="33"/>
      <c r="C455" s="33"/>
      <c r="D455" s="33"/>
      <c r="E455" s="34"/>
      <c r="F455" s="33"/>
      <c r="G455" s="33"/>
      <c r="H455" s="35" t="str">
        <f aca="false">IF(AND(A455="",E455=""),"",IF(OR(A455="",B455="",C455="",E455=""),"빈 칸 확인",IF(N(E455)&lt;=0,"금액 확인",IF(IF(B455="수입",COUNTIF(목록!$B$5:$B$14,C455),COUNTIF(목록!$C$5:$C$24,C455))=0,"분류 확인","OK"))))</f>
        <v/>
      </c>
    </row>
    <row r="456" customFormat="false" ht="15" hidden="false" customHeight="false" outlineLevel="0" collapsed="false">
      <c r="A456" s="32"/>
      <c r="B456" s="33"/>
      <c r="C456" s="33"/>
      <c r="D456" s="33"/>
      <c r="E456" s="34"/>
      <c r="F456" s="33"/>
      <c r="G456" s="33"/>
      <c r="H456" s="35" t="str">
        <f aca="false">IF(AND(A456="",E456=""),"",IF(OR(A456="",B456="",C456="",E456=""),"빈 칸 확인",IF(N(E456)&lt;=0,"금액 확인",IF(IF(B456="수입",COUNTIF(목록!$B$5:$B$14,C456),COUNTIF(목록!$C$5:$C$24,C456))=0,"분류 확인","OK"))))</f>
        <v/>
      </c>
    </row>
    <row r="457" customFormat="false" ht="15" hidden="false" customHeight="false" outlineLevel="0" collapsed="false">
      <c r="A457" s="32"/>
      <c r="B457" s="33"/>
      <c r="C457" s="33"/>
      <c r="D457" s="33"/>
      <c r="E457" s="34"/>
      <c r="F457" s="33"/>
      <c r="G457" s="33"/>
      <c r="H457" s="35" t="str">
        <f aca="false">IF(AND(A457="",E457=""),"",IF(OR(A457="",B457="",C457="",E457=""),"빈 칸 확인",IF(N(E457)&lt;=0,"금액 확인",IF(IF(B457="수입",COUNTIF(목록!$B$5:$B$14,C457),COUNTIF(목록!$C$5:$C$24,C457))=0,"분류 확인","OK"))))</f>
        <v/>
      </c>
    </row>
    <row r="458" customFormat="false" ht="15" hidden="false" customHeight="false" outlineLevel="0" collapsed="false">
      <c r="A458" s="32"/>
      <c r="B458" s="33"/>
      <c r="C458" s="33"/>
      <c r="D458" s="33"/>
      <c r="E458" s="34"/>
      <c r="F458" s="33"/>
      <c r="G458" s="33"/>
      <c r="H458" s="35" t="str">
        <f aca="false">IF(AND(A458="",E458=""),"",IF(OR(A458="",B458="",C458="",E458=""),"빈 칸 확인",IF(N(E458)&lt;=0,"금액 확인",IF(IF(B458="수입",COUNTIF(목록!$B$5:$B$14,C458),COUNTIF(목록!$C$5:$C$24,C458))=0,"분류 확인","OK"))))</f>
        <v/>
      </c>
    </row>
    <row r="459" customFormat="false" ht="15" hidden="false" customHeight="false" outlineLevel="0" collapsed="false">
      <c r="A459" s="32"/>
      <c r="B459" s="33"/>
      <c r="C459" s="33"/>
      <c r="D459" s="33"/>
      <c r="E459" s="34"/>
      <c r="F459" s="33"/>
      <c r="G459" s="33"/>
      <c r="H459" s="35" t="str">
        <f aca="false">IF(AND(A459="",E459=""),"",IF(OR(A459="",B459="",C459="",E459=""),"빈 칸 확인",IF(N(E459)&lt;=0,"금액 확인",IF(IF(B459="수입",COUNTIF(목록!$B$5:$B$14,C459),COUNTIF(목록!$C$5:$C$24,C459))=0,"분류 확인","OK"))))</f>
        <v/>
      </c>
    </row>
    <row r="460" customFormat="false" ht="15" hidden="false" customHeight="false" outlineLevel="0" collapsed="false">
      <c r="A460" s="32"/>
      <c r="B460" s="33"/>
      <c r="C460" s="33"/>
      <c r="D460" s="33"/>
      <c r="E460" s="34"/>
      <c r="F460" s="33"/>
      <c r="G460" s="33"/>
      <c r="H460" s="35" t="str">
        <f aca="false">IF(AND(A460="",E460=""),"",IF(OR(A460="",B460="",C460="",E460=""),"빈 칸 확인",IF(N(E460)&lt;=0,"금액 확인",IF(IF(B460="수입",COUNTIF(목록!$B$5:$B$14,C460),COUNTIF(목록!$C$5:$C$24,C460))=0,"분류 확인","OK"))))</f>
        <v/>
      </c>
    </row>
    <row r="461" customFormat="false" ht="15" hidden="false" customHeight="false" outlineLevel="0" collapsed="false">
      <c r="A461" s="32"/>
      <c r="B461" s="33"/>
      <c r="C461" s="33"/>
      <c r="D461" s="33"/>
      <c r="E461" s="34"/>
      <c r="F461" s="33"/>
      <c r="G461" s="33"/>
      <c r="H461" s="35" t="str">
        <f aca="false">IF(AND(A461="",E461=""),"",IF(OR(A461="",B461="",C461="",E461=""),"빈 칸 확인",IF(N(E461)&lt;=0,"금액 확인",IF(IF(B461="수입",COUNTIF(목록!$B$5:$B$14,C461),COUNTIF(목록!$C$5:$C$24,C461))=0,"분류 확인","OK"))))</f>
        <v/>
      </c>
    </row>
    <row r="462" customFormat="false" ht="15" hidden="false" customHeight="false" outlineLevel="0" collapsed="false">
      <c r="A462" s="32"/>
      <c r="B462" s="33"/>
      <c r="C462" s="33"/>
      <c r="D462" s="33"/>
      <c r="E462" s="34"/>
      <c r="F462" s="33"/>
      <c r="G462" s="33"/>
      <c r="H462" s="35" t="str">
        <f aca="false">IF(AND(A462="",E462=""),"",IF(OR(A462="",B462="",C462="",E462=""),"빈 칸 확인",IF(N(E462)&lt;=0,"금액 확인",IF(IF(B462="수입",COUNTIF(목록!$B$5:$B$14,C462),COUNTIF(목록!$C$5:$C$24,C462))=0,"분류 확인","OK"))))</f>
        <v/>
      </c>
    </row>
    <row r="463" customFormat="false" ht="15" hidden="false" customHeight="false" outlineLevel="0" collapsed="false">
      <c r="A463" s="32"/>
      <c r="B463" s="33"/>
      <c r="C463" s="33"/>
      <c r="D463" s="33"/>
      <c r="E463" s="34"/>
      <c r="F463" s="33"/>
      <c r="G463" s="33"/>
      <c r="H463" s="35" t="str">
        <f aca="false">IF(AND(A463="",E463=""),"",IF(OR(A463="",B463="",C463="",E463=""),"빈 칸 확인",IF(N(E463)&lt;=0,"금액 확인",IF(IF(B463="수입",COUNTIF(목록!$B$5:$B$14,C463),COUNTIF(목록!$C$5:$C$24,C463))=0,"분류 확인","OK"))))</f>
        <v/>
      </c>
    </row>
    <row r="464" customFormat="false" ht="15" hidden="false" customHeight="false" outlineLevel="0" collapsed="false">
      <c r="A464" s="32"/>
      <c r="B464" s="33"/>
      <c r="C464" s="33"/>
      <c r="D464" s="33"/>
      <c r="E464" s="34"/>
      <c r="F464" s="33"/>
      <c r="G464" s="33"/>
      <c r="H464" s="35" t="str">
        <f aca="false">IF(AND(A464="",E464=""),"",IF(OR(A464="",B464="",C464="",E464=""),"빈 칸 확인",IF(N(E464)&lt;=0,"금액 확인",IF(IF(B464="수입",COUNTIF(목록!$B$5:$B$14,C464),COUNTIF(목록!$C$5:$C$24,C464))=0,"분류 확인","OK"))))</f>
        <v/>
      </c>
    </row>
    <row r="465" customFormat="false" ht="15" hidden="false" customHeight="false" outlineLevel="0" collapsed="false">
      <c r="A465" s="32"/>
      <c r="B465" s="33"/>
      <c r="C465" s="33"/>
      <c r="D465" s="33"/>
      <c r="E465" s="34"/>
      <c r="F465" s="33"/>
      <c r="G465" s="33"/>
      <c r="H465" s="35" t="str">
        <f aca="false">IF(AND(A465="",E465=""),"",IF(OR(A465="",B465="",C465="",E465=""),"빈 칸 확인",IF(N(E465)&lt;=0,"금액 확인",IF(IF(B465="수입",COUNTIF(목록!$B$5:$B$14,C465),COUNTIF(목록!$C$5:$C$24,C465))=0,"분류 확인","OK"))))</f>
        <v/>
      </c>
    </row>
    <row r="466" customFormat="false" ht="15" hidden="false" customHeight="false" outlineLevel="0" collapsed="false">
      <c r="A466" s="32"/>
      <c r="B466" s="33"/>
      <c r="C466" s="33"/>
      <c r="D466" s="33"/>
      <c r="E466" s="34"/>
      <c r="F466" s="33"/>
      <c r="G466" s="33"/>
      <c r="H466" s="35" t="str">
        <f aca="false">IF(AND(A466="",E466=""),"",IF(OR(A466="",B466="",C466="",E466=""),"빈 칸 확인",IF(N(E466)&lt;=0,"금액 확인",IF(IF(B466="수입",COUNTIF(목록!$B$5:$B$14,C466),COUNTIF(목록!$C$5:$C$24,C466))=0,"분류 확인","OK"))))</f>
        <v/>
      </c>
    </row>
    <row r="467" customFormat="false" ht="15" hidden="false" customHeight="false" outlineLevel="0" collapsed="false">
      <c r="A467" s="32"/>
      <c r="B467" s="33"/>
      <c r="C467" s="33"/>
      <c r="D467" s="33"/>
      <c r="E467" s="34"/>
      <c r="F467" s="33"/>
      <c r="G467" s="33"/>
      <c r="H467" s="35" t="str">
        <f aca="false">IF(AND(A467="",E467=""),"",IF(OR(A467="",B467="",C467="",E467=""),"빈 칸 확인",IF(N(E467)&lt;=0,"금액 확인",IF(IF(B467="수입",COUNTIF(목록!$B$5:$B$14,C467),COUNTIF(목록!$C$5:$C$24,C467))=0,"분류 확인","OK"))))</f>
        <v/>
      </c>
    </row>
    <row r="468" customFormat="false" ht="15" hidden="false" customHeight="false" outlineLevel="0" collapsed="false">
      <c r="A468" s="32"/>
      <c r="B468" s="33"/>
      <c r="C468" s="33"/>
      <c r="D468" s="33"/>
      <c r="E468" s="34"/>
      <c r="F468" s="33"/>
      <c r="G468" s="33"/>
      <c r="H468" s="35" t="str">
        <f aca="false">IF(AND(A468="",E468=""),"",IF(OR(A468="",B468="",C468="",E468=""),"빈 칸 확인",IF(N(E468)&lt;=0,"금액 확인",IF(IF(B468="수입",COUNTIF(목록!$B$5:$B$14,C468),COUNTIF(목록!$C$5:$C$24,C468))=0,"분류 확인","OK"))))</f>
        <v/>
      </c>
    </row>
    <row r="469" customFormat="false" ht="15" hidden="false" customHeight="false" outlineLevel="0" collapsed="false">
      <c r="A469" s="32"/>
      <c r="B469" s="33"/>
      <c r="C469" s="33"/>
      <c r="D469" s="33"/>
      <c r="E469" s="34"/>
      <c r="F469" s="33"/>
      <c r="G469" s="33"/>
      <c r="H469" s="35" t="str">
        <f aca="false">IF(AND(A469="",E469=""),"",IF(OR(A469="",B469="",C469="",E469=""),"빈 칸 확인",IF(N(E469)&lt;=0,"금액 확인",IF(IF(B469="수입",COUNTIF(목록!$B$5:$B$14,C469),COUNTIF(목록!$C$5:$C$24,C469))=0,"분류 확인","OK"))))</f>
        <v/>
      </c>
    </row>
    <row r="470" customFormat="false" ht="15" hidden="false" customHeight="false" outlineLevel="0" collapsed="false">
      <c r="A470" s="32"/>
      <c r="B470" s="33"/>
      <c r="C470" s="33"/>
      <c r="D470" s="33"/>
      <c r="E470" s="34"/>
      <c r="F470" s="33"/>
      <c r="G470" s="33"/>
      <c r="H470" s="35" t="str">
        <f aca="false">IF(AND(A470="",E470=""),"",IF(OR(A470="",B470="",C470="",E470=""),"빈 칸 확인",IF(N(E470)&lt;=0,"금액 확인",IF(IF(B470="수입",COUNTIF(목록!$B$5:$B$14,C470),COUNTIF(목록!$C$5:$C$24,C470))=0,"분류 확인","OK"))))</f>
        <v/>
      </c>
    </row>
    <row r="471" customFormat="false" ht="15" hidden="false" customHeight="false" outlineLevel="0" collapsed="false">
      <c r="A471" s="32"/>
      <c r="B471" s="33"/>
      <c r="C471" s="33"/>
      <c r="D471" s="33"/>
      <c r="E471" s="34"/>
      <c r="F471" s="33"/>
      <c r="G471" s="33"/>
      <c r="H471" s="35" t="str">
        <f aca="false">IF(AND(A471="",E471=""),"",IF(OR(A471="",B471="",C471="",E471=""),"빈 칸 확인",IF(N(E471)&lt;=0,"금액 확인",IF(IF(B471="수입",COUNTIF(목록!$B$5:$B$14,C471),COUNTIF(목록!$C$5:$C$24,C471))=0,"분류 확인","OK"))))</f>
        <v/>
      </c>
    </row>
    <row r="472" customFormat="false" ht="15" hidden="false" customHeight="false" outlineLevel="0" collapsed="false">
      <c r="A472" s="32"/>
      <c r="B472" s="33"/>
      <c r="C472" s="33"/>
      <c r="D472" s="33"/>
      <c r="E472" s="34"/>
      <c r="F472" s="33"/>
      <c r="G472" s="33"/>
      <c r="H472" s="35" t="str">
        <f aca="false">IF(AND(A472="",E472=""),"",IF(OR(A472="",B472="",C472="",E472=""),"빈 칸 확인",IF(N(E472)&lt;=0,"금액 확인",IF(IF(B472="수입",COUNTIF(목록!$B$5:$B$14,C472),COUNTIF(목록!$C$5:$C$24,C472))=0,"분류 확인","OK"))))</f>
        <v/>
      </c>
    </row>
    <row r="473" customFormat="false" ht="15" hidden="false" customHeight="false" outlineLevel="0" collapsed="false">
      <c r="A473" s="32"/>
      <c r="B473" s="33"/>
      <c r="C473" s="33"/>
      <c r="D473" s="33"/>
      <c r="E473" s="34"/>
      <c r="F473" s="33"/>
      <c r="G473" s="33"/>
      <c r="H473" s="35" t="str">
        <f aca="false">IF(AND(A473="",E473=""),"",IF(OR(A473="",B473="",C473="",E473=""),"빈 칸 확인",IF(N(E473)&lt;=0,"금액 확인",IF(IF(B473="수입",COUNTIF(목록!$B$5:$B$14,C473),COUNTIF(목록!$C$5:$C$24,C473))=0,"분류 확인","OK"))))</f>
        <v/>
      </c>
    </row>
    <row r="474" customFormat="false" ht="15" hidden="false" customHeight="false" outlineLevel="0" collapsed="false">
      <c r="A474" s="32"/>
      <c r="B474" s="33"/>
      <c r="C474" s="33"/>
      <c r="D474" s="33"/>
      <c r="E474" s="34"/>
      <c r="F474" s="33"/>
      <c r="G474" s="33"/>
      <c r="H474" s="35" t="str">
        <f aca="false">IF(AND(A474="",E474=""),"",IF(OR(A474="",B474="",C474="",E474=""),"빈 칸 확인",IF(N(E474)&lt;=0,"금액 확인",IF(IF(B474="수입",COUNTIF(목록!$B$5:$B$14,C474),COUNTIF(목록!$C$5:$C$24,C474))=0,"분류 확인","OK"))))</f>
        <v/>
      </c>
    </row>
    <row r="475" customFormat="false" ht="15" hidden="false" customHeight="false" outlineLevel="0" collapsed="false">
      <c r="A475" s="32"/>
      <c r="B475" s="33"/>
      <c r="C475" s="33"/>
      <c r="D475" s="33"/>
      <c r="E475" s="34"/>
      <c r="F475" s="33"/>
      <c r="G475" s="33"/>
      <c r="H475" s="35" t="str">
        <f aca="false">IF(AND(A475="",E475=""),"",IF(OR(A475="",B475="",C475="",E475=""),"빈 칸 확인",IF(N(E475)&lt;=0,"금액 확인",IF(IF(B475="수입",COUNTIF(목록!$B$5:$B$14,C475),COUNTIF(목록!$C$5:$C$24,C475))=0,"분류 확인","OK"))))</f>
        <v/>
      </c>
    </row>
    <row r="476" customFormat="false" ht="15" hidden="false" customHeight="false" outlineLevel="0" collapsed="false">
      <c r="A476" s="32"/>
      <c r="B476" s="33"/>
      <c r="C476" s="33"/>
      <c r="D476" s="33"/>
      <c r="E476" s="34"/>
      <c r="F476" s="33"/>
      <c r="G476" s="33"/>
      <c r="H476" s="35" t="str">
        <f aca="false">IF(AND(A476="",E476=""),"",IF(OR(A476="",B476="",C476="",E476=""),"빈 칸 확인",IF(N(E476)&lt;=0,"금액 확인",IF(IF(B476="수입",COUNTIF(목록!$B$5:$B$14,C476),COUNTIF(목록!$C$5:$C$24,C476))=0,"분류 확인","OK"))))</f>
        <v/>
      </c>
    </row>
    <row r="477" customFormat="false" ht="15" hidden="false" customHeight="false" outlineLevel="0" collapsed="false">
      <c r="A477" s="32"/>
      <c r="B477" s="33"/>
      <c r="C477" s="33"/>
      <c r="D477" s="33"/>
      <c r="E477" s="34"/>
      <c r="F477" s="33"/>
      <c r="G477" s="33"/>
      <c r="H477" s="35" t="str">
        <f aca="false">IF(AND(A477="",E477=""),"",IF(OR(A477="",B477="",C477="",E477=""),"빈 칸 확인",IF(N(E477)&lt;=0,"금액 확인",IF(IF(B477="수입",COUNTIF(목록!$B$5:$B$14,C477),COUNTIF(목록!$C$5:$C$24,C477))=0,"분류 확인","OK"))))</f>
        <v/>
      </c>
    </row>
    <row r="478" customFormat="false" ht="15" hidden="false" customHeight="false" outlineLevel="0" collapsed="false">
      <c r="A478" s="32"/>
      <c r="B478" s="33"/>
      <c r="C478" s="33"/>
      <c r="D478" s="33"/>
      <c r="E478" s="34"/>
      <c r="F478" s="33"/>
      <c r="G478" s="33"/>
      <c r="H478" s="35" t="str">
        <f aca="false">IF(AND(A478="",E478=""),"",IF(OR(A478="",B478="",C478="",E478=""),"빈 칸 확인",IF(N(E478)&lt;=0,"금액 확인",IF(IF(B478="수입",COUNTIF(목록!$B$5:$B$14,C478),COUNTIF(목록!$C$5:$C$24,C478))=0,"분류 확인","OK"))))</f>
        <v/>
      </c>
    </row>
    <row r="479" customFormat="false" ht="15" hidden="false" customHeight="false" outlineLevel="0" collapsed="false">
      <c r="A479" s="32"/>
      <c r="B479" s="33"/>
      <c r="C479" s="33"/>
      <c r="D479" s="33"/>
      <c r="E479" s="34"/>
      <c r="F479" s="33"/>
      <c r="G479" s="33"/>
      <c r="H479" s="35" t="str">
        <f aca="false">IF(AND(A479="",E479=""),"",IF(OR(A479="",B479="",C479="",E479=""),"빈 칸 확인",IF(N(E479)&lt;=0,"금액 확인",IF(IF(B479="수입",COUNTIF(목록!$B$5:$B$14,C479),COUNTIF(목록!$C$5:$C$24,C479))=0,"분류 확인","OK"))))</f>
        <v/>
      </c>
    </row>
    <row r="480" customFormat="false" ht="15" hidden="false" customHeight="false" outlineLevel="0" collapsed="false">
      <c r="A480" s="32"/>
      <c r="B480" s="33"/>
      <c r="C480" s="33"/>
      <c r="D480" s="33"/>
      <c r="E480" s="34"/>
      <c r="F480" s="33"/>
      <c r="G480" s="33"/>
      <c r="H480" s="35" t="str">
        <f aca="false">IF(AND(A480="",E480=""),"",IF(OR(A480="",B480="",C480="",E480=""),"빈 칸 확인",IF(N(E480)&lt;=0,"금액 확인",IF(IF(B480="수입",COUNTIF(목록!$B$5:$B$14,C480),COUNTIF(목록!$C$5:$C$24,C480))=0,"분류 확인","OK"))))</f>
        <v/>
      </c>
    </row>
    <row r="481" customFormat="false" ht="15" hidden="false" customHeight="false" outlineLevel="0" collapsed="false">
      <c r="A481" s="32"/>
      <c r="B481" s="33"/>
      <c r="C481" s="33"/>
      <c r="D481" s="33"/>
      <c r="E481" s="34"/>
      <c r="F481" s="33"/>
      <c r="G481" s="33"/>
      <c r="H481" s="35" t="str">
        <f aca="false">IF(AND(A481="",E481=""),"",IF(OR(A481="",B481="",C481="",E481=""),"빈 칸 확인",IF(N(E481)&lt;=0,"금액 확인",IF(IF(B481="수입",COUNTIF(목록!$B$5:$B$14,C481),COUNTIF(목록!$C$5:$C$24,C481))=0,"분류 확인","OK"))))</f>
        <v/>
      </c>
    </row>
    <row r="482" customFormat="false" ht="15" hidden="false" customHeight="false" outlineLevel="0" collapsed="false">
      <c r="A482" s="32"/>
      <c r="B482" s="33"/>
      <c r="C482" s="33"/>
      <c r="D482" s="33"/>
      <c r="E482" s="34"/>
      <c r="F482" s="33"/>
      <c r="G482" s="33"/>
      <c r="H482" s="35" t="str">
        <f aca="false">IF(AND(A482="",E482=""),"",IF(OR(A482="",B482="",C482="",E482=""),"빈 칸 확인",IF(N(E482)&lt;=0,"금액 확인",IF(IF(B482="수입",COUNTIF(목록!$B$5:$B$14,C482),COUNTIF(목록!$C$5:$C$24,C482))=0,"분류 확인","OK"))))</f>
        <v/>
      </c>
    </row>
    <row r="483" customFormat="false" ht="15" hidden="false" customHeight="false" outlineLevel="0" collapsed="false">
      <c r="A483" s="32"/>
      <c r="B483" s="33"/>
      <c r="C483" s="33"/>
      <c r="D483" s="33"/>
      <c r="E483" s="34"/>
      <c r="F483" s="33"/>
      <c r="G483" s="33"/>
      <c r="H483" s="35" t="str">
        <f aca="false">IF(AND(A483="",E483=""),"",IF(OR(A483="",B483="",C483="",E483=""),"빈 칸 확인",IF(N(E483)&lt;=0,"금액 확인",IF(IF(B483="수입",COUNTIF(목록!$B$5:$B$14,C483),COUNTIF(목록!$C$5:$C$24,C483))=0,"분류 확인","OK"))))</f>
        <v/>
      </c>
    </row>
    <row r="484" customFormat="false" ht="15" hidden="false" customHeight="false" outlineLevel="0" collapsed="false">
      <c r="A484" s="32"/>
      <c r="B484" s="33"/>
      <c r="C484" s="33"/>
      <c r="D484" s="33"/>
      <c r="E484" s="34"/>
      <c r="F484" s="33"/>
      <c r="G484" s="33"/>
      <c r="H484" s="35" t="str">
        <f aca="false">IF(AND(A484="",E484=""),"",IF(OR(A484="",B484="",C484="",E484=""),"빈 칸 확인",IF(N(E484)&lt;=0,"금액 확인",IF(IF(B484="수입",COUNTIF(목록!$B$5:$B$14,C484),COUNTIF(목록!$C$5:$C$24,C484))=0,"분류 확인","OK"))))</f>
        <v/>
      </c>
    </row>
    <row r="485" customFormat="false" ht="15" hidden="false" customHeight="false" outlineLevel="0" collapsed="false">
      <c r="A485" s="32"/>
      <c r="B485" s="33"/>
      <c r="C485" s="33"/>
      <c r="D485" s="33"/>
      <c r="E485" s="34"/>
      <c r="F485" s="33"/>
      <c r="G485" s="33"/>
      <c r="H485" s="35" t="str">
        <f aca="false">IF(AND(A485="",E485=""),"",IF(OR(A485="",B485="",C485="",E485=""),"빈 칸 확인",IF(N(E485)&lt;=0,"금액 확인",IF(IF(B485="수입",COUNTIF(목록!$B$5:$B$14,C485),COUNTIF(목록!$C$5:$C$24,C485))=0,"분류 확인","OK"))))</f>
        <v/>
      </c>
    </row>
    <row r="486" customFormat="false" ht="15" hidden="false" customHeight="false" outlineLevel="0" collapsed="false">
      <c r="A486" s="32"/>
      <c r="B486" s="33"/>
      <c r="C486" s="33"/>
      <c r="D486" s="33"/>
      <c r="E486" s="34"/>
      <c r="F486" s="33"/>
      <c r="G486" s="33"/>
      <c r="H486" s="35" t="str">
        <f aca="false">IF(AND(A486="",E486=""),"",IF(OR(A486="",B486="",C486="",E486=""),"빈 칸 확인",IF(N(E486)&lt;=0,"금액 확인",IF(IF(B486="수입",COUNTIF(목록!$B$5:$B$14,C486),COUNTIF(목록!$C$5:$C$24,C486))=0,"분류 확인","OK"))))</f>
        <v/>
      </c>
    </row>
    <row r="487" customFormat="false" ht="15" hidden="false" customHeight="false" outlineLevel="0" collapsed="false">
      <c r="A487" s="32"/>
      <c r="B487" s="33"/>
      <c r="C487" s="33"/>
      <c r="D487" s="33"/>
      <c r="E487" s="34"/>
      <c r="F487" s="33"/>
      <c r="G487" s="33"/>
      <c r="H487" s="35" t="str">
        <f aca="false">IF(AND(A487="",E487=""),"",IF(OR(A487="",B487="",C487="",E487=""),"빈 칸 확인",IF(N(E487)&lt;=0,"금액 확인",IF(IF(B487="수입",COUNTIF(목록!$B$5:$B$14,C487),COUNTIF(목록!$C$5:$C$24,C487))=0,"분류 확인","OK"))))</f>
        <v/>
      </c>
    </row>
    <row r="488" customFormat="false" ht="15" hidden="false" customHeight="false" outlineLevel="0" collapsed="false">
      <c r="A488" s="32"/>
      <c r="B488" s="33"/>
      <c r="C488" s="33"/>
      <c r="D488" s="33"/>
      <c r="E488" s="34"/>
      <c r="F488" s="33"/>
      <c r="G488" s="33"/>
      <c r="H488" s="35" t="str">
        <f aca="false">IF(AND(A488="",E488=""),"",IF(OR(A488="",B488="",C488="",E488=""),"빈 칸 확인",IF(N(E488)&lt;=0,"금액 확인",IF(IF(B488="수입",COUNTIF(목록!$B$5:$B$14,C488),COUNTIF(목록!$C$5:$C$24,C488))=0,"분류 확인","OK"))))</f>
        <v/>
      </c>
    </row>
    <row r="489" customFormat="false" ht="15" hidden="false" customHeight="false" outlineLevel="0" collapsed="false">
      <c r="A489" s="32"/>
      <c r="B489" s="33"/>
      <c r="C489" s="33"/>
      <c r="D489" s="33"/>
      <c r="E489" s="34"/>
      <c r="F489" s="33"/>
      <c r="G489" s="33"/>
      <c r="H489" s="35" t="str">
        <f aca="false">IF(AND(A489="",E489=""),"",IF(OR(A489="",B489="",C489="",E489=""),"빈 칸 확인",IF(N(E489)&lt;=0,"금액 확인",IF(IF(B489="수입",COUNTIF(목록!$B$5:$B$14,C489),COUNTIF(목록!$C$5:$C$24,C489))=0,"분류 확인","OK"))))</f>
        <v/>
      </c>
    </row>
    <row r="490" customFormat="false" ht="15" hidden="false" customHeight="false" outlineLevel="0" collapsed="false">
      <c r="A490" s="32"/>
      <c r="B490" s="33"/>
      <c r="C490" s="33"/>
      <c r="D490" s="33"/>
      <c r="E490" s="34"/>
      <c r="F490" s="33"/>
      <c r="G490" s="33"/>
      <c r="H490" s="35" t="str">
        <f aca="false">IF(AND(A490="",E490=""),"",IF(OR(A490="",B490="",C490="",E490=""),"빈 칸 확인",IF(N(E490)&lt;=0,"금액 확인",IF(IF(B490="수입",COUNTIF(목록!$B$5:$B$14,C490),COUNTIF(목록!$C$5:$C$24,C490))=0,"분류 확인","OK"))))</f>
        <v/>
      </c>
    </row>
    <row r="491" customFormat="false" ht="15" hidden="false" customHeight="false" outlineLevel="0" collapsed="false">
      <c r="A491" s="32"/>
      <c r="B491" s="33"/>
      <c r="C491" s="33"/>
      <c r="D491" s="33"/>
      <c r="E491" s="34"/>
      <c r="F491" s="33"/>
      <c r="G491" s="33"/>
      <c r="H491" s="35" t="str">
        <f aca="false">IF(AND(A491="",E491=""),"",IF(OR(A491="",B491="",C491="",E491=""),"빈 칸 확인",IF(N(E491)&lt;=0,"금액 확인",IF(IF(B491="수입",COUNTIF(목록!$B$5:$B$14,C491),COUNTIF(목록!$C$5:$C$24,C491))=0,"분류 확인","OK"))))</f>
        <v/>
      </c>
    </row>
    <row r="492" customFormat="false" ht="15" hidden="false" customHeight="false" outlineLevel="0" collapsed="false">
      <c r="A492" s="32"/>
      <c r="B492" s="33"/>
      <c r="C492" s="33"/>
      <c r="D492" s="33"/>
      <c r="E492" s="34"/>
      <c r="F492" s="33"/>
      <c r="G492" s="33"/>
      <c r="H492" s="35" t="str">
        <f aca="false">IF(AND(A492="",E492=""),"",IF(OR(A492="",B492="",C492="",E492=""),"빈 칸 확인",IF(N(E492)&lt;=0,"금액 확인",IF(IF(B492="수입",COUNTIF(목록!$B$5:$B$14,C492),COUNTIF(목록!$C$5:$C$24,C492))=0,"분류 확인","OK"))))</f>
        <v/>
      </c>
    </row>
    <row r="493" customFormat="false" ht="15" hidden="false" customHeight="false" outlineLevel="0" collapsed="false">
      <c r="A493" s="32"/>
      <c r="B493" s="33"/>
      <c r="C493" s="33"/>
      <c r="D493" s="33"/>
      <c r="E493" s="34"/>
      <c r="F493" s="33"/>
      <c r="G493" s="33"/>
      <c r="H493" s="35" t="str">
        <f aca="false">IF(AND(A493="",E493=""),"",IF(OR(A493="",B493="",C493="",E493=""),"빈 칸 확인",IF(N(E493)&lt;=0,"금액 확인",IF(IF(B493="수입",COUNTIF(목록!$B$5:$B$14,C493),COUNTIF(목록!$C$5:$C$24,C493))=0,"분류 확인","OK"))))</f>
        <v/>
      </c>
    </row>
    <row r="494" customFormat="false" ht="15" hidden="false" customHeight="false" outlineLevel="0" collapsed="false">
      <c r="A494" s="32"/>
      <c r="B494" s="33"/>
      <c r="C494" s="33"/>
      <c r="D494" s="33"/>
      <c r="E494" s="34"/>
      <c r="F494" s="33"/>
      <c r="G494" s="33"/>
      <c r="H494" s="35" t="str">
        <f aca="false">IF(AND(A494="",E494=""),"",IF(OR(A494="",B494="",C494="",E494=""),"빈 칸 확인",IF(N(E494)&lt;=0,"금액 확인",IF(IF(B494="수입",COUNTIF(목록!$B$5:$B$14,C494),COUNTIF(목록!$C$5:$C$24,C494))=0,"분류 확인","OK"))))</f>
        <v/>
      </c>
    </row>
    <row r="495" customFormat="false" ht="15" hidden="false" customHeight="false" outlineLevel="0" collapsed="false">
      <c r="A495" s="32"/>
      <c r="B495" s="33"/>
      <c r="C495" s="33"/>
      <c r="D495" s="33"/>
      <c r="E495" s="34"/>
      <c r="F495" s="33"/>
      <c r="G495" s="33"/>
      <c r="H495" s="35" t="str">
        <f aca="false">IF(AND(A495="",E495=""),"",IF(OR(A495="",B495="",C495="",E495=""),"빈 칸 확인",IF(N(E495)&lt;=0,"금액 확인",IF(IF(B495="수입",COUNTIF(목록!$B$5:$B$14,C495),COUNTIF(목록!$C$5:$C$24,C495))=0,"분류 확인","OK"))))</f>
        <v/>
      </c>
    </row>
    <row r="496" customFormat="false" ht="15" hidden="false" customHeight="false" outlineLevel="0" collapsed="false">
      <c r="A496" s="32"/>
      <c r="B496" s="33"/>
      <c r="C496" s="33"/>
      <c r="D496" s="33"/>
      <c r="E496" s="34"/>
      <c r="F496" s="33"/>
      <c r="G496" s="33"/>
      <c r="H496" s="35" t="str">
        <f aca="false">IF(AND(A496="",E496=""),"",IF(OR(A496="",B496="",C496="",E496=""),"빈 칸 확인",IF(N(E496)&lt;=0,"금액 확인",IF(IF(B496="수입",COUNTIF(목록!$B$5:$B$14,C496),COUNTIF(목록!$C$5:$C$24,C496))=0,"분류 확인","OK"))))</f>
        <v/>
      </c>
    </row>
    <row r="497" customFormat="false" ht="15" hidden="false" customHeight="false" outlineLevel="0" collapsed="false">
      <c r="A497" s="32"/>
      <c r="B497" s="33"/>
      <c r="C497" s="33"/>
      <c r="D497" s="33"/>
      <c r="E497" s="34"/>
      <c r="F497" s="33"/>
      <c r="G497" s="33"/>
      <c r="H497" s="35" t="str">
        <f aca="false">IF(AND(A497="",E497=""),"",IF(OR(A497="",B497="",C497="",E497=""),"빈 칸 확인",IF(N(E497)&lt;=0,"금액 확인",IF(IF(B497="수입",COUNTIF(목록!$B$5:$B$14,C497),COUNTIF(목록!$C$5:$C$24,C497))=0,"분류 확인","OK"))))</f>
        <v/>
      </c>
    </row>
    <row r="498" customFormat="false" ht="15" hidden="false" customHeight="false" outlineLevel="0" collapsed="false">
      <c r="A498" s="32"/>
      <c r="B498" s="33"/>
      <c r="C498" s="33"/>
      <c r="D498" s="33"/>
      <c r="E498" s="34"/>
      <c r="F498" s="33"/>
      <c r="G498" s="33"/>
      <c r="H498" s="35" t="str">
        <f aca="false">IF(AND(A498="",E498=""),"",IF(OR(A498="",B498="",C498="",E498=""),"빈 칸 확인",IF(N(E498)&lt;=0,"금액 확인",IF(IF(B498="수입",COUNTIF(목록!$B$5:$B$14,C498),COUNTIF(목록!$C$5:$C$24,C498))=0,"분류 확인","OK"))))</f>
        <v/>
      </c>
    </row>
    <row r="499" customFormat="false" ht="15" hidden="false" customHeight="false" outlineLevel="0" collapsed="false">
      <c r="A499" s="32"/>
      <c r="B499" s="33"/>
      <c r="C499" s="33"/>
      <c r="D499" s="33"/>
      <c r="E499" s="34"/>
      <c r="F499" s="33"/>
      <c r="G499" s="33"/>
      <c r="H499" s="35" t="str">
        <f aca="false">IF(AND(A499="",E499=""),"",IF(OR(A499="",B499="",C499="",E499=""),"빈 칸 확인",IF(N(E499)&lt;=0,"금액 확인",IF(IF(B499="수입",COUNTIF(목록!$B$5:$B$14,C499),COUNTIF(목록!$C$5:$C$24,C499))=0,"분류 확인","OK"))))</f>
        <v/>
      </c>
    </row>
    <row r="500" customFormat="false" ht="15" hidden="false" customHeight="false" outlineLevel="0" collapsed="false">
      <c r="A500" s="32"/>
      <c r="B500" s="33"/>
      <c r="C500" s="33"/>
      <c r="D500" s="33"/>
      <c r="E500" s="34"/>
      <c r="F500" s="33"/>
      <c r="G500" s="33"/>
      <c r="H500" s="35" t="str">
        <f aca="false">IF(AND(A500="",E500=""),"",IF(OR(A500="",B500="",C500="",E500=""),"빈 칸 확인",IF(N(E500)&lt;=0,"금액 확인",IF(IF(B500="수입",COUNTIF(목록!$B$5:$B$14,C500),COUNTIF(목록!$C$5:$C$24,C500))=0,"분류 확인","OK"))))</f>
        <v/>
      </c>
    </row>
    <row r="501" customFormat="false" ht="15" hidden="false" customHeight="false" outlineLevel="0" collapsed="false">
      <c r="A501" s="32"/>
      <c r="B501" s="33"/>
      <c r="C501" s="33"/>
      <c r="D501" s="33"/>
      <c r="E501" s="34"/>
      <c r="F501" s="33"/>
      <c r="G501" s="33"/>
      <c r="H501" s="35" t="str">
        <f aca="false">IF(AND(A501="",E501=""),"",IF(OR(A501="",B501="",C501="",E501=""),"빈 칸 확인",IF(N(E501)&lt;=0,"금액 확인",IF(IF(B501="수입",COUNTIF(목록!$B$5:$B$14,C501),COUNTIF(목록!$C$5:$C$24,C501))=0,"분류 확인","OK"))))</f>
        <v/>
      </c>
    </row>
    <row r="502" customFormat="false" ht="15" hidden="false" customHeight="false" outlineLevel="0" collapsed="false">
      <c r="A502" s="32"/>
      <c r="B502" s="33"/>
      <c r="C502" s="33"/>
      <c r="D502" s="33"/>
      <c r="E502" s="34"/>
      <c r="F502" s="33"/>
      <c r="G502" s="33"/>
      <c r="H502" s="35" t="str">
        <f aca="false">IF(AND(A502="",E502=""),"",IF(OR(A502="",B502="",C502="",E502=""),"빈 칸 확인",IF(N(E502)&lt;=0,"금액 확인",IF(IF(B502="수입",COUNTIF(목록!$B$5:$B$14,C502),COUNTIF(목록!$C$5:$C$24,C502))=0,"분류 확인","OK"))))</f>
        <v/>
      </c>
    </row>
    <row r="503" customFormat="false" ht="15" hidden="false" customHeight="false" outlineLevel="0" collapsed="false">
      <c r="A503" s="32"/>
      <c r="B503" s="33"/>
      <c r="C503" s="33"/>
      <c r="D503" s="33"/>
      <c r="E503" s="34"/>
      <c r="F503" s="33"/>
      <c r="G503" s="33"/>
      <c r="H503" s="35" t="str">
        <f aca="false">IF(AND(A503="",E503=""),"",IF(OR(A503="",B503="",C503="",E503=""),"빈 칸 확인",IF(N(E503)&lt;=0,"금액 확인",IF(IF(B503="수입",COUNTIF(목록!$B$5:$B$14,C503),COUNTIF(목록!$C$5:$C$24,C503))=0,"분류 확인","OK"))))</f>
        <v/>
      </c>
    </row>
    <row r="504" customFormat="false" ht="15" hidden="false" customHeight="false" outlineLevel="0" collapsed="false">
      <c r="A504" s="32"/>
      <c r="B504" s="33"/>
      <c r="C504" s="33"/>
      <c r="D504" s="33"/>
      <c r="E504" s="34"/>
      <c r="F504" s="33"/>
      <c r="G504" s="33"/>
      <c r="H504" s="35" t="str">
        <f aca="false">IF(AND(A504="",E504=""),"",IF(OR(A504="",B504="",C504="",E504=""),"빈 칸 확인",IF(N(E504)&lt;=0,"금액 확인",IF(IF(B504="수입",COUNTIF(목록!$B$5:$B$14,C504),COUNTIF(목록!$C$5:$C$24,C504))=0,"분류 확인","OK"))))</f>
        <v/>
      </c>
    </row>
    <row r="505" customFormat="false" ht="15" hidden="false" customHeight="false" outlineLevel="0" collapsed="false">
      <c r="A505" s="32"/>
      <c r="B505" s="33"/>
      <c r="C505" s="33"/>
      <c r="D505" s="33"/>
      <c r="E505" s="34"/>
      <c r="F505" s="33"/>
      <c r="G505" s="33"/>
      <c r="H505" s="35" t="str">
        <f aca="false">IF(AND(A505="",E505=""),"",IF(OR(A505="",B505="",C505="",E505=""),"빈 칸 확인",IF(N(E505)&lt;=0,"금액 확인",IF(IF(B505="수입",COUNTIF(목록!$B$5:$B$14,C505),COUNTIF(목록!$C$5:$C$24,C505))=0,"분류 확인","OK"))))</f>
        <v/>
      </c>
    </row>
    <row r="506" customFormat="false" ht="15" hidden="false" customHeight="false" outlineLevel="0" collapsed="false">
      <c r="A506" s="32"/>
      <c r="B506" s="33"/>
      <c r="C506" s="33"/>
      <c r="D506" s="33"/>
      <c r="E506" s="34"/>
      <c r="F506" s="33"/>
      <c r="G506" s="33"/>
      <c r="H506" s="35" t="str">
        <f aca="false">IF(AND(A506="",E506=""),"",IF(OR(A506="",B506="",C506="",E506=""),"빈 칸 확인",IF(N(E506)&lt;=0,"금액 확인",IF(IF(B506="수입",COUNTIF(목록!$B$5:$B$14,C506),COUNTIF(목록!$C$5:$C$24,C506))=0,"분류 확인","OK"))))</f>
        <v/>
      </c>
    </row>
    <row r="507" customFormat="false" ht="15" hidden="false" customHeight="false" outlineLevel="0" collapsed="false">
      <c r="A507" s="32"/>
      <c r="B507" s="33"/>
      <c r="C507" s="33"/>
      <c r="D507" s="33"/>
      <c r="E507" s="34"/>
      <c r="F507" s="33"/>
      <c r="G507" s="33"/>
      <c r="H507" s="35" t="str">
        <f aca="false">IF(AND(A507="",E507=""),"",IF(OR(A507="",B507="",C507="",E507=""),"빈 칸 확인",IF(N(E507)&lt;=0,"금액 확인",IF(IF(B507="수입",COUNTIF(목록!$B$5:$B$14,C507),COUNTIF(목록!$C$5:$C$24,C507))=0,"분류 확인","OK"))))</f>
        <v/>
      </c>
    </row>
    <row r="508" customFormat="false" ht="15" hidden="false" customHeight="false" outlineLevel="0" collapsed="false">
      <c r="A508" s="32"/>
      <c r="B508" s="33"/>
      <c r="C508" s="33"/>
      <c r="D508" s="33"/>
      <c r="E508" s="34"/>
      <c r="F508" s="33"/>
      <c r="G508" s="33"/>
      <c r="H508" s="35" t="str">
        <f aca="false">IF(AND(A508="",E508=""),"",IF(OR(A508="",B508="",C508="",E508=""),"빈 칸 확인",IF(N(E508)&lt;=0,"금액 확인",IF(IF(B508="수입",COUNTIF(목록!$B$5:$B$14,C508),COUNTIF(목록!$C$5:$C$24,C508))=0,"분류 확인","OK"))))</f>
        <v/>
      </c>
    </row>
    <row r="509" customFormat="false" ht="15" hidden="false" customHeight="false" outlineLevel="0" collapsed="false">
      <c r="A509" s="32"/>
      <c r="B509" s="33"/>
      <c r="C509" s="33"/>
      <c r="D509" s="33"/>
      <c r="E509" s="34"/>
      <c r="F509" s="33"/>
      <c r="G509" s="33"/>
      <c r="H509" s="35" t="str">
        <f aca="false">IF(AND(A509="",E509=""),"",IF(OR(A509="",B509="",C509="",E509=""),"빈 칸 확인",IF(N(E509)&lt;=0,"금액 확인",IF(IF(B509="수입",COUNTIF(목록!$B$5:$B$14,C509),COUNTIF(목록!$C$5:$C$24,C509))=0,"분류 확인","OK"))))</f>
        <v/>
      </c>
    </row>
    <row r="510" customFormat="false" ht="15" hidden="false" customHeight="false" outlineLevel="0" collapsed="false">
      <c r="A510" s="32"/>
      <c r="B510" s="33"/>
      <c r="C510" s="33"/>
      <c r="D510" s="33"/>
      <c r="E510" s="34"/>
      <c r="F510" s="33"/>
      <c r="G510" s="33"/>
      <c r="H510" s="35" t="str">
        <f aca="false">IF(AND(A510="",E510=""),"",IF(OR(A510="",B510="",C510="",E510=""),"빈 칸 확인",IF(N(E510)&lt;=0,"금액 확인",IF(IF(B510="수입",COUNTIF(목록!$B$5:$B$14,C510),COUNTIF(목록!$C$5:$C$24,C510))=0,"분류 확인","OK"))))</f>
        <v/>
      </c>
    </row>
    <row r="511" customFormat="false" ht="15" hidden="false" customHeight="false" outlineLevel="0" collapsed="false">
      <c r="A511" s="32"/>
      <c r="B511" s="33"/>
      <c r="C511" s="33"/>
      <c r="D511" s="33"/>
      <c r="E511" s="34"/>
      <c r="F511" s="33"/>
      <c r="G511" s="33"/>
      <c r="H511" s="35" t="str">
        <f aca="false">IF(AND(A511="",E511=""),"",IF(OR(A511="",B511="",C511="",E511=""),"빈 칸 확인",IF(N(E511)&lt;=0,"금액 확인",IF(IF(B511="수입",COUNTIF(목록!$B$5:$B$14,C511),COUNTIF(목록!$C$5:$C$24,C511))=0,"분류 확인","OK"))))</f>
        <v/>
      </c>
    </row>
    <row r="512" customFormat="false" ht="15" hidden="false" customHeight="false" outlineLevel="0" collapsed="false">
      <c r="A512" s="32"/>
      <c r="B512" s="33"/>
      <c r="C512" s="33"/>
      <c r="D512" s="33"/>
      <c r="E512" s="34"/>
      <c r="F512" s="33"/>
      <c r="G512" s="33"/>
      <c r="H512" s="35" t="str">
        <f aca="false">IF(AND(A512="",E512=""),"",IF(OR(A512="",B512="",C512="",E512=""),"빈 칸 확인",IF(N(E512)&lt;=0,"금액 확인",IF(IF(B512="수입",COUNTIF(목록!$B$5:$B$14,C512),COUNTIF(목록!$C$5:$C$24,C512))=0,"분류 확인","OK"))))</f>
        <v/>
      </c>
    </row>
    <row r="513" customFormat="false" ht="15" hidden="false" customHeight="false" outlineLevel="0" collapsed="false">
      <c r="A513" s="32"/>
      <c r="B513" s="33"/>
      <c r="C513" s="33"/>
      <c r="D513" s="33"/>
      <c r="E513" s="34"/>
      <c r="F513" s="33"/>
      <c r="G513" s="33"/>
      <c r="H513" s="35" t="str">
        <f aca="false">IF(AND(A513="",E513=""),"",IF(OR(A513="",B513="",C513="",E513=""),"빈 칸 확인",IF(N(E513)&lt;=0,"금액 확인",IF(IF(B513="수입",COUNTIF(목록!$B$5:$B$14,C513),COUNTIF(목록!$C$5:$C$24,C513))=0,"분류 확인","OK"))))</f>
        <v/>
      </c>
    </row>
    <row r="514" customFormat="false" ht="15" hidden="false" customHeight="false" outlineLevel="0" collapsed="false">
      <c r="A514" s="32"/>
      <c r="B514" s="33"/>
      <c r="C514" s="33"/>
      <c r="D514" s="33"/>
      <c r="E514" s="34"/>
      <c r="F514" s="33"/>
      <c r="G514" s="33"/>
      <c r="H514" s="35" t="str">
        <f aca="false">IF(AND(A514="",E514=""),"",IF(OR(A514="",B514="",C514="",E514=""),"빈 칸 확인",IF(N(E514)&lt;=0,"금액 확인",IF(IF(B514="수입",COUNTIF(목록!$B$5:$B$14,C514),COUNTIF(목록!$C$5:$C$24,C514))=0,"분류 확인","OK"))))</f>
        <v/>
      </c>
    </row>
    <row r="515" customFormat="false" ht="15" hidden="false" customHeight="false" outlineLevel="0" collapsed="false">
      <c r="A515" s="32"/>
      <c r="B515" s="33"/>
      <c r="C515" s="33"/>
      <c r="D515" s="33"/>
      <c r="E515" s="34"/>
      <c r="F515" s="33"/>
      <c r="G515" s="33"/>
      <c r="H515" s="35" t="str">
        <f aca="false">IF(AND(A515="",E515=""),"",IF(OR(A515="",B515="",C515="",E515=""),"빈 칸 확인",IF(N(E515)&lt;=0,"금액 확인",IF(IF(B515="수입",COUNTIF(목록!$B$5:$B$14,C515),COUNTIF(목록!$C$5:$C$24,C515))=0,"분류 확인","OK"))))</f>
        <v/>
      </c>
    </row>
    <row r="516" customFormat="false" ht="15" hidden="false" customHeight="false" outlineLevel="0" collapsed="false">
      <c r="A516" s="32"/>
      <c r="B516" s="33"/>
      <c r="C516" s="33"/>
      <c r="D516" s="33"/>
      <c r="E516" s="34"/>
      <c r="F516" s="33"/>
      <c r="G516" s="33"/>
      <c r="H516" s="35" t="str">
        <f aca="false">IF(AND(A516="",E516=""),"",IF(OR(A516="",B516="",C516="",E516=""),"빈 칸 확인",IF(N(E516)&lt;=0,"금액 확인",IF(IF(B516="수입",COUNTIF(목록!$B$5:$B$14,C516),COUNTIF(목록!$C$5:$C$24,C516))=0,"분류 확인","OK"))))</f>
        <v/>
      </c>
    </row>
    <row r="517" customFormat="false" ht="15" hidden="false" customHeight="false" outlineLevel="0" collapsed="false">
      <c r="A517" s="32"/>
      <c r="B517" s="33"/>
      <c r="C517" s="33"/>
      <c r="D517" s="33"/>
      <c r="E517" s="34"/>
      <c r="F517" s="33"/>
      <c r="G517" s="33"/>
      <c r="H517" s="35" t="str">
        <f aca="false">IF(AND(A517="",E517=""),"",IF(OR(A517="",B517="",C517="",E517=""),"빈 칸 확인",IF(N(E517)&lt;=0,"금액 확인",IF(IF(B517="수입",COUNTIF(목록!$B$5:$B$14,C517),COUNTIF(목록!$C$5:$C$24,C517))=0,"분류 확인","OK"))))</f>
        <v/>
      </c>
    </row>
    <row r="518" customFormat="false" ht="15" hidden="false" customHeight="false" outlineLevel="0" collapsed="false">
      <c r="A518" s="32"/>
      <c r="B518" s="33"/>
      <c r="C518" s="33"/>
      <c r="D518" s="33"/>
      <c r="E518" s="34"/>
      <c r="F518" s="33"/>
      <c r="G518" s="33"/>
      <c r="H518" s="35" t="str">
        <f aca="false">IF(AND(A518="",E518=""),"",IF(OR(A518="",B518="",C518="",E518=""),"빈 칸 확인",IF(N(E518)&lt;=0,"금액 확인",IF(IF(B518="수입",COUNTIF(목록!$B$5:$B$14,C518),COUNTIF(목록!$C$5:$C$24,C518))=0,"분류 확인","OK"))))</f>
        <v/>
      </c>
    </row>
    <row r="519" customFormat="false" ht="15" hidden="false" customHeight="false" outlineLevel="0" collapsed="false">
      <c r="A519" s="32"/>
      <c r="B519" s="33"/>
      <c r="C519" s="33"/>
      <c r="D519" s="33"/>
      <c r="E519" s="34"/>
      <c r="F519" s="33"/>
      <c r="G519" s="33"/>
      <c r="H519" s="35" t="str">
        <f aca="false">IF(AND(A519="",E519=""),"",IF(OR(A519="",B519="",C519="",E519=""),"빈 칸 확인",IF(N(E519)&lt;=0,"금액 확인",IF(IF(B519="수입",COUNTIF(목록!$B$5:$B$14,C519),COUNTIF(목록!$C$5:$C$24,C519))=0,"분류 확인","OK"))))</f>
        <v/>
      </c>
    </row>
    <row r="520" customFormat="false" ht="15" hidden="false" customHeight="false" outlineLevel="0" collapsed="false">
      <c r="A520" s="32"/>
      <c r="B520" s="33"/>
      <c r="C520" s="33"/>
      <c r="D520" s="33"/>
      <c r="E520" s="34"/>
      <c r="F520" s="33"/>
      <c r="G520" s="33"/>
      <c r="H520" s="35" t="str">
        <f aca="false">IF(AND(A520="",E520=""),"",IF(OR(A520="",B520="",C520="",E520=""),"빈 칸 확인",IF(N(E520)&lt;=0,"금액 확인",IF(IF(B520="수입",COUNTIF(목록!$B$5:$B$14,C520),COUNTIF(목록!$C$5:$C$24,C520))=0,"분류 확인","OK"))))</f>
        <v/>
      </c>
    </row>
    <row r="521" customFormat="false" ht="15" hidden="false" customHeight="false" outlineLevel="0" collapsed="false">
      <c r="A521" s="32"/>
      <c r="B521" s="33"/>
      <c r="C521" s="33"/>
      <c r="D521" s="33"/>
      <c r="E521" s="34"/>
      <c r="F521" s="33"/>
      <c r="G521" s="33"/>
      <c r="H521" s="35" t="str">
        <f aca="false">IF(AND(A521="",E521=""),"",IF(OR(A521="",B521="",C521="",E521=""),"빈 칸 확인",IF(N(E521)&lt;=0,"금액 확인",IF(IF(B521="수입",COUNTIF(목록!$B$5:$B$14,C521),COUNTIF(목록!$C$5:$C$24,C521))=0,"분류 확인","OK"))))</f>
        <v/>
      </c>
    </row>
    <row r="522" customFormat="false" ht="15" hidden="false" customHeight="false" outlineLevel="0" collapsed="false">
      <c r="A522" s="32"/>
      <c r="B522" s="33"/>
      <c r="C522" s="33"/>
      <c r="D522" s="33"/>
      <c r="E522" s="34"/>
      <c r="F522" s="33"/>
      <c r="G522" s="33"/>
      <c r="H522" s="35" t="str">
        <f aca="false">IF(AND(A522="",E522=""),"",IF(OR(A522="",B522="",C522="",E522=""),"빈 칸 확인",IF(N(E522)&lt;=0,"금액 확인",IF(IF(B522="수입",COUNTIF(목록!$B$5:$B$14,C522),COUNTIF(목록!$C$5:$C$24,C522))=0,"분류 확인","OK"))))</f>
        <v/>
      </c>
    </row>
    <row r="523" customFormat="false" ht="15" hidden="false" customHeight="false" outlineLevel="0" collapsed="false">
      <c r="A523" s="32"/>
      <c r="B523" s="33"/>
      <c r="C523" s="33"/>
      <c r="D523" s="33"/>
      <c r="E523" s="34"/>
      <c r="F523" s="33"/>
      <c r="G523" s="33"/>
      <c r="H523" s="35" t="str">
        <f aca="false">IF(AND(A523="",E523=""),"",IF(OR(A523="",B523="",C523="",E523=""),"빈 칸 확인",IF(N(E523)&lt;=0,"금액 확인",IF(IF(B523="수입",COUNTIF(목록!$B$5:$B$14,C523),COUNTIF(목록!$C$5:$C$24,C523))=0,"분류 확인","OK"))))</f>
        <v/>
      </c>
    </row>
    <row r="524" customFormat="false" ht="15" hidden="false" customHeight="false" outlineLevel="0" collapsed="false">
      <c r="A524" s="32"/>
      <c r="B524" s="33"/>
      <c r="C524" s="33"/>
      <c r="D524" s="33"/>
      <c r="E524" s="34"/>
      <c r="F524" s="33"/>
      <c r="G524" s="33"/>
      <c r="H524" s="35" t="str">
        <f aca="false">IF(AND(A524="",E524=""),"",IF(OR(A524="",B524="",C524="",E524=""),"빈 칸 확인",IF(N(E524)&lt;=0,"금액 확인",IF(IF(B524="수입",COUNTIF(목록!$B$5:$B$14,C524),COUNTIF(목록!$C$5:$C$24,C524))=0,"분류 확인","OK"))))</f>
        <v/>
      </c>
    </row>
    <row r="525" customFormat="false" ht="15" hidden="false" customHeight="false" outlineLevel="0" collapsed="false">
      <c r="A525" s="32"/>
      <c r="B525" s="33"/>
      <c r="C525" s="33"/>
      <c r="D525" s="33"/>
      <c r="E525" s="34"/>
      <c r="F525" s="33"/>
      <c r="G525" s="33"/>
      <c r="H525" s="35" t="str">
        <f aca="false">IF(AND(A525="",E525=""),"",IF(OR(A525="",B525="",C525="",E525=""),"빈 칸 확인",IF(N(E525)&lt;=0,"금액 확인",IF(IF(B525="수입",COUNTIF(목록!$B$5:$B$14,C525),COUNTIF(목록!$C$5:$C$24,C525))=0,"분류 확인","OK"))))</f>
        <v/>
      </c>
    </row>
    <row r="526" customFormat="false" ht="15" hidden="false" customHeight="false" outlineLevel="0" collapsed="false">
      <c r="A526" s="32"/>
      <c r="B526" s="33"/>
      <c r="C526" s="33"/>
      <c r="D526" s="33"/>
      <c r="E526" s="34"/>
      <c r="F526" s="33"/>
      <c r="G526" s="33"/>
      <c r="H526" s="35" t="str">
        <f aca="false">IF(AND(A526="",E526=""),"",IF(OR(A526="",B526="",C526="",E526=""),"빈 칸 확인",IF(N(E526)&lt;=0,"금액 확인",IF(IF(B526="수입",COUNTIF(목록!$B$5:$B$14,C526),COUNTIF(목록!$C$5:$C$24,C526))=0,"분류 확인","OK"))))</f>
        <v/>
      </c>
    </row>
    <row r="527" customFormat="false" ht="15" hidden="false" customHeight="false" outlineLevel="0" collapsed="false">
      <c r="A527" s="32"/>
      <c r="B527" s="33"/>
      <c r="C527" s="33"/>
      <c r="D527" s="33"/>
      <c r="E527" s="34"/>
      <c r="F527" s="33"/>
      <c r="G527" s="33"/>
      <c r="H527" s="35" t="str">
        <f aca="false">IF(AND(A527="",E527=""),"",IF(OR(A527="",B527="",C527="",E527=""),"빈 칸 확인",IF(N(E527)&lt;=0,"금액 확인",IF(IF(B527="수입",COUNTIF(목록!$B$5:$B$14,C527),COUNTIF(목록!$C$5:$C$24,C527))=0,"분류 확인","OK"))))</f>
        <v/>
      </c>
    </row>
    <row r="528" customFormat="false" ht="15" hidden="false" customHeight="false" outlineLevel="0" collapsed="false">
      <c r="A528" s="32"/>
      <c r="B528" s="33"/>
      <c r="C528" s="33"/>
      <c r="D528" s="33"/>
      <c r="E528" s="34"/>
      <c r="F528" s="33"/>
      <c r="G528" s="33"/>
      <c r="H528" s="35" t="str">
        <f aca="false">IF(AND(A528="",E528=""),"",IF(OR(A528="",B528="",C528="",E528=""),"빈 칸 확인",IF(N(E528)&lt;=0,"금액 확인",IF(IF(B528="수입",COUNTIF(목록!$B$5:$B$14,C528),COUNTIF(목록!$C$5:$C$24,C528))=0,"분류 확인","OK"))))</f>
        <v/>
      </c>
    </row>
    <row r="529" customFormat="false" ht="15" hidden="false" customHeight="false" outlineLevel="0" collapsed="false">
      <c r="A529" s="32"/>
      <c r="B529" s="33"/>
      <c r="C529" s="33"/>
      <c r="D529" s="33"/>
      <c r="E529" s="34"/>
      <c r="F529" s="33"/>
      <c r="G529" s="33"/>
      <c r="H529" s="35" t="str">
        <f aca="false">IF(AND(A529="",E529=""),"",IF(OR(A529="",B529="",C529="",E529=""),"빈 칸 확인",IF(N(E529)&lt;=0,"금액 확인",IF(IF(B529="수입",COUNTIF(목록!$B$5:$B$14,C529),COUNTIF(목록!$C$5:$C$24,C529))=0,"분류 확인","OK"))))</f>
        <v/>
      </c>
    </row>
    <row r="530" customFormat="false" ht="15" hidden="false" customHeight="false" outlineLevel="0" collapsed="false">
      <c r="A530" s="32"/>
      <c r="B530" s="33"/>
      <c r="C530" s="33"/>
      <c r="D530" s="33"/>
      <c r="E530" s="34"/>
      <c r="F530" s="33"/>
      <c r="G530" s="33"/>
      <c r="H530" s="35" t="str">
        <f aca="false">IF(AND(A530="",E530=""),"",IF(OR(A530="",B530="",C530="",E530=""),"빈 칸 확인",IF(N(E530)&lt;=0,"금액 확인",IF(IF(B530="수입",COUNTIF(목록!$B$5:$B$14,C530),COUNTIF(목록!$C$5:$C$24,C530))=0,"분류 확인","OK"))))</f>
        <v/>
      </c>
    </row>
    <row r="531" customFormat="false" ht="15" hidden="false" customHeight="false" outlineLevel="0" collapsed="false">
      <c r="A531" s="32"/>
      <c r="B531" s="33"/>
      <c r="C531" s="33"/>
      <c r="D531" s="33"/>
      <c r="E531" s="34"/>
      <c r="F531" s="33"/>
      <c r="G531" s="33"/>
      <c r="H531" s="35" t="str">
        <f aca="false">IF(AND(A531="",E531=""),"",IF(OR(A531="",B531="",C531="",E531=""),"빈 칸 확인",IF(N(E531)&lt;=0,"금액 확인",IF(IF(B531="수입",COUNTIF(목록!$B$5:$B$14,C531),COUNTIF(목록!$C$5:$C$24,C531))=0,"분류 확인","OK"))))</f>
        <v/>
      </c>
    </row>
    <row r="532" customFormat="false" ht="15" hidden="false" customHeight="false" outlineLevel="0" collapsed="false">
      <c r="A532" s="32"/>
      <c r="B532" s="33"/>
      <c r="C532" s="33"/>
      <c r="D532" s="33"/>
      <c r="E532" s="34"/>
      <c r="F532" s="33"/>
      <c r="G532" s="33"/>
      <c r="H532" s="35" t="str">
        <f aca="false">IF(AND(A532="",E532=""),"",IF(OR(A532="",B532="",C532="",E532=""),"빈 칸 확인",IF(N(E532)&lt;=0,"금액 확인",IF(IF(B532="수입",COUNTIF(목록!$B$5:$B$14,C532),COUNTIF(목록!$C$5:$C$24,C532))=0,"분류 확인","OK"))))</f>
        <v/>
      </c>
    </row>
    <row r="533" customFormat="false" ht="15" hidden="false" customHeight="false" outlineLevel="0" collapsed="false">
      <c r="A533" s="32"/>
      <c r="B533" s="33"/>
      <c r="C533" s="33"/>
      <c r="D533" s="33"/>
      <c r="E533" s="34"/>
      <c r="F533" s="33"/>
      <c r="G533" s="33"/>
      <c r="H533" s="35" t="str">
        <f aca="false">IF(AND(A533="",E533=""),"",IF(OR(A533="",B533="",C533="",E533=""),"빈 칸 확인",IF(N(E533)&lt;=0,"금액 확인",IF(IF(B533="수입",COUNTIF(목록!$B$5:$B$14,C533),COUNTIF(목록!$C$5:$C$24,C533))=0,"분류 확인","OK"))))</f>
        <v/>
      </c>
    </row>
    <row r="534" customFormat="false" ht="15" hidden="false" customHeight="false" outlineLevel="0" collapsed="false">
      <c r="A534" s="32"/>
      <c r="B534" s="33"/>
      <c r="C534" s="33"/>
      <c r="D534" s="33"/>
      <c r="E534" s="34"/>
      <c r="F534" s="33"/>
      <c r="G534" s="33"/>
      <c r="H534" s="35" t="str">
        <f aca="false">IF(AND(A534="",E534=""),"",IF(OR(A534="",B534="",C534="",E534=""),"빈 칸 확인",IF(N(E534)&lt;=0,"금액 확인",IF(IF(B534="수입",COUNTIF(목록!$B$5:$B$14,C534),COUNTIF(목록!$C$5:$C$24,C534))=0,"분류 확인","OK"))))</f>
        <v/>
      </c>
    </row>
    <row r="535" customFormat="false" ht="15" hidden="false" customHeight="false" outlineLevel="0" collapsed="false">
      <c r="A535" s="32"/>
      <c r="B535" s="33"/>
      <c r="C535" s="33"/>
      <c r="D535" s="33"/>
      <c r="E535" s="34"/>
      <c r="F535" s="33"/>
      <c r="G535" s="33"/>
      <c r="H535" s="35" t="str">
        <f aca="false">IF(AND(A535="",E535=""),"",IF(OR(A535="",B535="",C535="",E535=""),"빈 칸 확인",IF(N(E535)&lt;=0,"금액 확인",IF(IF(B535="수입",COUNTIF(목록!$B$5:$B$14,C535),COUNTIF(목록!$C$5:$C$24,C535))=0,"분류 확인","OK"))))</f>
        <v/>
      </c>
    </row>
    <row r="536" customFormat="false" ht="15" hidden="false" customHeight="false" outlineLevel="0" collapsed="false">
      <c r="A536" s="32"/>
      <c r="B536" s="33"/>
      <c r="C536" s="33"/>
      <c r="D536" s="33"/>
      <c r="E536" s="34"/>
      <c r="F536" s="33"/>
      <c r="G536" s="33"/>
      <c r="H536" s="35" t="str">
        <f aca="false">IF(AND(A536="",E536=""),"",IF(OR(A536="",B536="",C536="",E536=""),"빈 칸 확인",IF(N(E536)&lt;=0,"금액 확인",IF(IF(B536="수입",COUNTIF(목록!$B$5:$B$14,C536),COUNTIF(목록!$C$5:$C$24,C536))=0,"분류 확인","OK"))))</f>
        <v/>
      </c>
    </row>
    <row r="537" customFormat="false" ht="15" hidden="false" customHeight="false" outlineLevel="0" collapsed="false">
      <c r="A537" s="32"/>
      <c r="B537" s="33"/>
      <c r="C537" s="33"/>
      <c r="D537" s="33"/>
      <c r="E537" s="34"/>
      <c r="F537" s="33"/>
      <c r="G537" s="33"/>
      <c r="H537" s="35" t="str">
        <f aca="false">IF(AND(A537="",E537=""),"",IF(OR(A537="",B537="",C537="",E537=""),"빈 칸 확인",IF(N(E537)&lt;=0,"금액 확인",IF(IF(B537="수입",COUNTIF(목록!$B$5:$B$14,C537),COUNTIF(목록!$C$5:$C$24,C537))=0,"분류 확인","OK"))))</f>
        <v/>
      </c>
    </row>
    <row r="538" customFormat="false" ht="15" hidden="false" customHeight="false" outlineLevel="0" collapsed="false">
      <c r="A538" s="32"/>
      <c r="B538" s="33"/>
      <c r="C538" s="33"/>
      <c r="D538" s="33"/>
      <c r="E538" s="34"/>
      <c r="F538" s="33"/>
      <c r="G538" s="33"/>
      <c r="H538" s="35" t="str">
        <f aca="false">IF(AND(A538="",E538=""),"",IF(OR(A538="",B538="",C538="",E538=""),"빈 칸 확인",IF(N(E538)&lt;=0,"금액 확인",IF(IF(B538="수입",COUNTIF(목록!$B$5:$B$14,C538),COUNTIF(목록!$C$5:$C$24,C538))=0,"분류 확인","OK"))))</f>
        <v/>
      </c>
    </row>
    <row r="539" customFormat="false" ht="15" hidden="false" customHeight="false" outlineLevel="0" collapsed="false">
      <c r="A539" s="32"/>
      <c r="B539" s="33"/>
      <c r="C539" s="33"/>
      <c r="D539" s="33"/>
      <c r="E539" s="34"/>
      <c r="F539" s="33"/>
      <c r="G539" s="33"/>
      <c r="H539" s="35" t="str">
        <f aca="false">IF(AND(A539="",E539=""),"",IF(OR(A539="",B539="",C539="",E539=""),"빈 칸 확인",IF(N(E539)&lt;=0,"금액 확인",IF(IF(B539="수입",COUNTIF(목록!$B$5:$B$14,C539),COUNTIF(목록!$C$5:$C$24,C539))=0,"분류 확인","OK"))))</f>
        <v/>
      </c>
    </row>
    <row r="540" customFormat="false" ht="15" hidden="false" customHeight="false" outlineLevel="0" collapsed="false">
      <c r="A540" s="32"/>
      <c r="B540" s="33"/>
      <c r="C540" s="33"/>
      <c r="D540" s="33"/>
      <c r="E540" s="34"/>
      <c r="F540" s="33"/>
      <c r="G540" s="33"/>
      <c r="H540" s="35" t="str">
        <f aca="false">IF(AND(A540="",E540=""),"",IF(OR(A540="",B540="",C540="",E540=""),"빈 칸 확인",IF(N(E540)&lt;=0,"금액 확인",IF(IF(B540="수입",COUNTIF(목록!$B$5:$B$14,C540),COUNTIF(목록!$C$5:$C$24,C540))=0,"분류 확인","OK"))))</f>
        <v/>
      </c>
    </row>
    <row r="541" customFormat="false" ht="15" hidden="false" customHeight="false" outlineLevel="0" collapsed="false">
      <c r="A541" s="32"/>
      <c r="B541" s="33"/>
      <c r="C541" s="33"/>
      <c r="D541" s="33"/>
      <c r="E541" s="34"/>
      <c r="F541" s="33"/>
      <c r="G541" s="33"/>
      <c r="H541" s="35" t="str">
        <f aca="false">IF(AND(A541="",E541=""),"",IF(OR(A541="",B541="",C541="",E541=""),"빈 칸 확인",IF(N(E541)&lt;=0,"금액 확인",IF(IF(B541="수입",COUNTIF(목록!$B$5:$B$14,C541),COUNTIF(목록!$C$5:$C$24,C541))=0,"분류 확인","OK"))))</f>
        <v/>
      </c>
    </row>
    <row r="542" customFormat="false" ht="15" hidden="false" customHeight="false" outlineLevel="0" collapsed="false">
      <c r="A542" s="32"/>
      <c r="B542" s="33"/>
      <c r="C542" s="33"/>
      <c r="D542" s="33"/>
      <c r="E542" s="34"/>
      <c r="F542" s="33"/>
      <c r="G542" s="33"/>
      <c r="H542" s="35" t="str">
        <f aca="false">IF(AND(A542="",E542=""),"",IF(OR(A542="",B542="",C542="",E542=""),"빈 칸 확인",IF(N(E542)&lt;=0,"금액 확인",IF(IF(B542="수입",COUNTIF(목록!$B$5:$B$14,C542),COUNTIF(목록!$C$5:$C$24,C542))=0,"분류 확인","OK"))))</f>
        <v/>
      </c>
    </row>
    <row r="543" customFormat="false" ht="15" hidden="false" customHeight="false" outlineLevel="0" collapsed="false">
      <c r="A543" s="32"/>
      <c r="B543" s="33"/>
      <c r="C543" s="33"/>
      <c r="D543" s="33"/>
      <c r="E543" s="34"/>
      <c r="F543" s="33"/>
      <c r="G543" s="33"/>
      <c r="H543" s="35" t="str">
        <f aca="false">IF(AND(A543="",E543=""),"",IF(OR(A543="",B543="",C543="",E543=""),"빈 칸 확인",IF(N(E543)&lt;=0,"금액 확인",IF(IF(B543="수입",COUNTIF(목록!$B$5:$B$14,C543),COUNTIF(목록!$C$5:$C$24,C543))=0,"분류 확인","OK"))))</f>
        <v/>
      </c>
    </row>
    <row r="544" customFormat="false" ht="15" hidden="false" customHeight="false" outlineLevel="0" collapsed="false">
      <c r="A544" s="32"/>
      <c r="B544" s="33"/>
      <c r="C544" s="33"/>
      <c r="D544" s="33"/>
      <c r="E544" s="34"/>
      <c r="F544" s="33"/>
      <c r="G544" s="33"/>
      <c r="H544" s="35" t="str">
        <f aca="false">IF(AND(A544="",E544=""),"",IF(OR(A544="",B544="",C544="",E544=""),"빈 칸 확인",IF(N(E544)&lt;=0,"금액 확인",IF(IF(B544="수입",COUNTIF(목록!$B$5:$B$14,C544),COUNTIF(목록!$C$5:$C$24,C544))=0,"분류 확인","OK"))))</f>
        <v/>
      </c>
    </row>
    <row r="545" customFormat="false" ht="15" hidden="false" customHeight="false" outlineLevel="0" collapsed="false">
      <c r="A545" s="32"/>
      <c r="B545" s="33"/>
      <c r="C545" s="33"/>
      <c r="D545" s="33"/>
      <c r="E545" s="34"/>
      <c r="F545" s="33"/>
      <c r="G545" s="33"/>
      <c r="H545" s="35" t="str">
        <f aca="false">IF(AND(A545="",E545=""),"",IF(OR(A545="",B545="",C545="",E545=""),"빈 칸 확인",IF(N(E545)&lt;=0,"금액 확인",IF(IF(B545="수입",COUNTIF(목록!$B$5:$B$14,C545),COUNTIF(목록!$C$5:$C$24,C545))=0,"분류 확인","OK"))))</f>
        <v/>
      </c>
    </row>
    <row r="546" customFormat="false" ht="15" hidden="false" customHeight="false" outlineLevel="0" collapsed="false">
      <c r="A546" s="32"/>
      <c r="B546" s="33"/>
      <c r="C546" s="33"/>
      <c r="D546" s="33"/>
      <c r="E546" s="34"/>
      <c r="F546" s="33"/>
      <c r="G546" s="33"/>
      <c r="H546" s="35" t="str">
        <f aca="false">IF(AND(A546="",E546=""),"",IF(OR(A546="",B546="",C546="",E546=""),"빈 칸 확인",IF(N(E546)&lt;=0,"금액 확인",IF(IF(B546="수입",COUNTIF(목록!$B$5:$B$14,C546),COUNTIF(목록!$C$5:$C$24,C546))=0,"분류 확인","OK"))))</f>
        <v/>
      </c>
    </row>
    <row r="547" customFormat="false" ht="15" hidden="false" customHeight="false" outlineLevel="0" collapsed="false">
      <c r="A547" s="32"/>
      <c r="B547" s="33"/>
      <c r="C547" s="33"/>
      <c r="D547" s="33"/>
      <c r="E547" s="34"/>
      <c r="F547" s="33"/>
      <c r="G547" s="33"/>
      <c r="H547" s="35" t="str">
        <f aca="false">IF(AND(A547="",E547=""),"",IF(OR(A547="",B547="",C547="",E547=""),"빈 칸 확인",IF(N(E547)&lt;=0,"금액 확인",IF(IF(B547="수입",COUNTIF(목록!$B$5:$B$14,C547),COUNTIF(목록!$C$5:$C$24,C547))=0,"분류 확인","OK"))))</f>
        <v/>
      </c>
    </row>
    <row r="548" customFormat="false" ht="15" hidden="false" customHeight="false" outlineLevel="0" collapsed="false">
      <c r="A548" s="32"/>
      <c r="B548" s="33"/>
      <c r="C548" s="33"/>
      <c r="D548" s="33"/>
      <c r="E548" s="34"/>
      <c r="F548" s="33"/>
      <c r="G548" s="33"/>
      <c r="H548" s="35" t="str">
        <f aca="false">IF(AND(A548="",E548=""),"",IF(OR(A548="",B548="",C548="",E548=""),"빈 칸 확인",IF(N(E548)&lt;=0,"금액 확인",IF(IF(B548="수입",COUNTIF(목록!$B$5:$B$14,C548),COUNTIF(목록!$C$5:$C$24,C548))=0,"분류 확인","OK"))))</f>
        <v/>
      </c>
    </row>
    <row r="549" customFormat="false" ht="15" hidden="false" customHeight="false" outlineLevel="0" collapsed="false">
      <c r="A549" s="32"/>
      <c r="B549" s="33"/>
      <c r="C549" s="33"/>
      <c r="D549" s="33"/>
      <c r="E549" s="34"/>
      <c r="F549" s="33"/>
      <c r="G549" s="33"/>
      <c r="H549" s="35" t="str">
        <f aca="false">IF(AND(A549="",E549=""),"",IF(OR(A549="",B549="",C549="",E549=""),"빈 칸 확인",IF(N(E549)&lt;=0,"금액 확인",IF(IF(B549="수입",COUNTIF(목록!$B$5:$B$14,C549),COUNTIF(목록!$C$5:$C$24,C549))=0,"분류 확인","OK"))))</f>
        <v/>
      </c>
    </row>
    <row r="550" customFormat="false" ht="15" hidden="false" customHeight="false" outlineLevel="0" collapsed="false">
      <c r="A550" s="32"/>
      <c r="B550" s="33"/>
      <c r="C550" s="33"/>
      <c r="D550" s="33"/>
      <c r="E550" s="34"/>
      <c r="F550" s="33"/>
      <c r="G550" s="33"/>
      <c r="H550" s="35" t="str">
        <f aca="false">IF(AND(A550="",E550=""),"",IF(OR(A550="",B550="",C550="",E550=""),"빈 칸 확인",IF(N(E550)&lt;=0,"금액 확인",IF(IF(B550="수입",COUNTIF(목록!$B$5:$B$14,C550),COUNTIF(목록!$C$5:$C$24,C550))=0,"분류 확인","OK"))))</f>
        <v/>
      </c>
    </row>
    <row r="551" customFormat="false" ht="15" hidden="false" customHeight="false" outlineLevel="0" collapsed="false">
      <c r="A551" s="32"/>
      <c r="B551" s="33"/>
      <c r="C551" s="33"/>
      <c r="D551" s="33"/>
      <c r="E551" s="34"/>
      <c r="F551" s="33"/>
      <c r="G551" s="33"/>
      <c r="H551" s="35" t="str">
        <f aca="false">IF(AND(A551="",E551=""),"",IF(OR(A551="",B551="",C551="",E551=""),"빈 칸 확인",IF(N(E551)&lt;=0,"금액 확인",IF(IF(B551="수입",COUNTIF(목록!$B$5:$B$14,C551),COUNTIF(목록!$C$5:$C$24,C551))=0,"분류 확인","OK"))))</f>
        <v/>
      </c>
    </row>
    <row r="552" customFormat="false" ht="15" hidden="false" customHeight="false" outlineLevel="0" collapsed="false">
      <c r="A552" s="32"/>
      <c r="B552" s="33"/>
      <c r="C552" s="33"/>
      <c r="D552" s="33"/>
      <c r="E552" s="34"/>
      <c r="F552" s="33"/>
      <c r="G552" s="33"/>
      <c r="H552" s="35" t="str">
        <f aca="false">IF(AND(A552="",E552=""),"",IF(OR(A552="",B552="",C552="",E552=""),"빈 칸 확인",IF(N(E552)&lt;=0,"금액 확인",IF(IF(B552="수입",COUNTIF(목록!$B$5:$B$14,C552),COUNTIF(목록!$C$5:$C$24,C552))=0,"분류 확인","OK"))))</f>
        <v/>
      </c>
    </row>
    <row r="553" customFormat="false" ht="15" hidden="false" customHeight="false" outlineLevel="0" collapsed="false">
      <c r="A553" s="32"/>
      <c r="B553" s="33"/>
      <c r="C553" s="33"/>
      <c r="D553" s="33"/>
      <c r="E553" s="34"/>
      <c r="F553" s="33"/>
      <c r="G553" s="33"/>
      <c r="H553" s="35" t="str">
        <f aca="false">IF(AND(A553="",E553=""),"",IF(OR(A553="",B553="",C553="",E553=""),"빈 칸 확인",IF(N(E553)&lt;=0,"금액 확인",IF(IF(B553="수입",COUNTIF(목록!$B$5:$B$14,C553),COUNTIF(목록!$C$5:$C$24,C553))=0,"분류 확인","OK"))))</f>
        <v/>
      </c>
    </row>
    <row r="554" customFormat="false" ht="15" hidden="false" customHeight="false" outlineLevel="0" collapsed="false">
      <c r="A554" s="32"/>
      <c r="B554" s="33"/>
      <c r="C554" s="33"/>
      <c r="D554" s="33"/>
      <c r="E554" s="34"/>
      <c r="F554" s="33"/>
      <c r="G554" s="33"/>
      <c r="H554" s="35" t="str">
        <f aca="false">IF(AND(A554="",E554=""),"",IF(OR(A554="",B554="",C554="",E554=""),"빈 칸 확인",IF(N(E554)&lt;=0,"금액 확인",IF(IF(B554="수입",COUNTIF(목록!$B$5:$B$14,C554),COUNTIF(목록!$C$5:$C$24,C554))=0,"분류 확인","OK"))))</f>
        <v/>
      </c>
    </row>
    <row r="555" customFormat="false" ht="15" hidden="false" customHeight="false" outlineLevel="0" collapsed="false">
      <c r="A555" s="32"/>
      <c r="B555" s="33"/>
      <c r="C555" s="33"/>
      <c r="D555" s="33"/>
      <c r="E555" s="34"/>
      <c r="F555" s="33"/>
      <c r="G555" s="33"/>
      <c r="H555" s="35" t="str">
        <f aca="false">IF(AND(A555="",E555=""),"",IF(OR(A555="",B555="",C555="",E555=""),"빈 칸 확인",IF(N(E555)&lt;=0,"금액 확인",IF(IF(B555="수입",COUNTIF(목록!$B$5:$B$14,C555),COUNTIF(목록!$C$5:$C$24,C555))=0,"분류 확인","OK"))))</f>
        <v/>
      </c>
    </row>
    <row r="556" customFormat="false" ht="15" hidden="false" customHeight="false" outlineLevel="0" collapsed="false">
      <c r="A556" s="32"/>
      <c r="B556" s="33"/>
      <c r="C556" s="33"/>
      <c r="D556" s="33"/>
      <c r="E556" s="34"/>
      <c r="F556" s="33"/>
      <c r="G556" s="33"/>
      <c r="H556" s="35" t="str">
        <f aca="false">IF(AND(A556="",E556=""),"",IF(OR(A556="",B556="",C556="",E556=""),"빈 칸 확인",IF(N(E556)&lt;=0,"금액 확인",IF(IF(B556="수입",COUNTIF(목록!$B$5:$B$14,C556),COUNTIF(목록!$C$5:$C$24,C556))=0,"분류 확인","OK"))))</f>
        <v/>
      </c>
    </row>
    <row r="557" customFormat="false" ht="15" hidden="false" customHeight="false" outlineLevel="0" collapsed="false">
      <c r="A557" s="32"/>
      <c r="B557" s="33"/>
      <c r="C557" s="33"/>
      <c r="D557" s="33"/>
      <c r="E557" s="34"/>
      <c r="F557" s="33"/>
      <c r="G557" s="33"/>
      <c r="H557" s="35" t="str">
        <f aca="false">IF(AND(A557="",E557=""),"",IF(OR(A557="",B557="",C557="",E557=""),"빈 칸 확인",IF(N(E557)&lt;=0,"금액 확인",IF(IF(B557="수입",COUNTIF(목록!$B$5:$B$14,C557),COUNTIF(목록!$C$5:$C$24,C557))=0,"분류 확인","OK"))))</f>
        <v/>
      </c>
    </row>
    <row r="558" customFormat="false" ht="15" hidden="false" customHeight="false" outlineLevel="0" collapsed="false">
      <c r="A558" s="32"/>
      <c r="B558" s="33"/>
      <c r="C558" s="33"/>
      <c r="D558" s="33"/>
      <c r="E558" s="34"/>
      <c r="F558" s="33"/>
      <c r="G558" s="33"/>
      <c r="H558" s="35" t="str">
        <f aca="false">IF(AND(A558="",E558=""),"",IF(OR(A558="",B558="",C558="",E558=""),"빈 칸 확인",IF(N(E558)&lt;=0,"금액 확인",IF(IF(B558="수입",COUNTIF(목록!$B$5:$B$14,C558),COUNTIF(목록!$C$5:$C$24,C558))=0,"분류 확인","OK"))))</f>
        <v/>
      </c>
    </row>
    <row r="559" customFormat="false" ht="15" hidden="false" customHeight="false" outlineLevel="0" collapsed="false">
      <c r="A559" s="32"/>
      <c r="B559" s="33"/>
      <c r="C559" s="33"/>
      <c r="D559" s="33"/>
      <c r="E559" s="34"/>
      <c r="F559" s="33"/>
      <c r="G559" s="33"/>
      <c r="H559" s="35" t="str">
        <f aca="false">IF(AND(A559="",E559=""),"",IF(OR(A559="",B559="",C559="",E559=""),"빈 칸 확인",IF(N(E559)&lt;=0,"금액 확인",IF(IF(B559="수입",COUNTIF(목록!$B$5:$B$14,C559),COUNTIF(목록!$C$5:$C$24,C559))=0,"분류 확인","OK"))))</f>
        <v/>
      </c>
    </row>
    <row r="560" customFormat="false" ht="15" hidden="false" customHeight="false" outlineLevel="0" collapsed="false">
      <c r="A560" s="32"/>
      <c r="B560" s="33"/>
      <c r="C560" s="33"/>
      <c r="D560" s="33"/>
      <c r="E560" s="34"/>
      <c r="F560" s="33"/>
      <c r="G560" s="33"/>
      <c r="H560" s="35" t="str">
        <f aca="false">IF(AND(A560="",E560=""),"",IF(OR(A560="",B560="",C560="",E560=""),"빈 칸 확인",IF(N(E560)&lt;=0,"금액 확인",IF(IF(B560="수입",COUNTIF(목록!$B$5:$B$14,C560),COUNTIF(목록!$C$5:$C$24,C560))=0,"분류 확인","OK"))))</f>
        <v/>
      </c>
    </row>
    <row r="561" customFormat="false" ht="15" hidden="false" customHeight="false" outlineLevel="0" collapsed="false">
      <c r="A561" s="32"/>
      <c r="B561" s="33"/>
      <c r="C561" s="33"/>
      <c r="D561" s="33"/>
      <c r="E561" s="34"/>
      <c r="F561" s="33"/>
      <c r="G561" s="33"/>
      <c r="H561" s="35" t="str">
        <f aca="false">IF(AND(A561="",E561=""),"",IF(OR(A561="",B561="",C561="",E561=""),"빈 칸 확인",IF(N(E561)&lt;=0,"금액 확인",IF(IF(B561="수입",COUNTIF(목록!$B$5:$B$14,C561),COUNTIF(목록!$C$5:$C$24,C561))=0,"분류 확인","OK"))))</f>
        <v/>
      </c>
    </row>
    <row r="562" customFormat="false" ht="15" hidden="false" customHeight="false" outlineLevel="0" collapsed="false">
      <c r="A562" s="32"/>
      <c r="B562" s="33"/>
      <c r="C562" s="33"/>
      <c r="D562" s="33"/>
      <c r="E562" s="34"/>
      <c r="F562" s="33"/>
      <c r="G562" s="33"/>
      <c r="H562" s="35" t="str">
        <f aca="false">IF(AND(A562="",E562=""),"",IF(OR(A562="",B562="",C562="",E562=""),"빈 칸 확인",IF(N(E562)&lt;=0,"금액 확인",IF(IF(B562="수입",COUNTIF(목록!$B$5:$B$14,C562),COUNTIF(목록!$C$5:$C$24,C562))=0,"분류 확인","OK"))))</f>
        <v/>
      </c>
    </row>
    <row r="563" customFormat="false" ht="15" hidden="false" customHeight="false" outlineLevel="0" collapsed="false">
      <c r="A563" s="32"/>
      <c r="B563" s="33"/>
      <c r="C563" s="33"/>
      <c r="D563" s="33"/>
      <c r="E563" s="34"/>
      <c r="F563" s="33"/>
      <c r="G563" s="33"/>
      <c r="H563" s="35" t="str">
        <f aca="false">IF(AND(A563="",E563=""),"",IF(OR(A563="",B563="",C563="",E563=""),"빈 칸 확인",IF(N(E563)&lt;=0,"금액 확인",IF(IF(B563="수입",COUNTIF(목록!$B$5:$B$14,C563),COUNTIF(목록!$C$5:$C$24,C563))=0,"분류 확인","OK"))))</f>
        <v/>
      </c>
    </row>
    <row r="564" customFormat="false" ht="15" hidden="false" customHeight="false" outlineLevel="0" collapsed="false">
      <c r="A564" s="32"/>
      <c r="B564" s="33"/>
      <c r="C564" s="33"/>
      <c r="D564" s="33"/>
      <c r="E564" s="34"/>
      <c r="F564" s="33"/>
      <c r="G564" s="33"/>
      <c r="H564" s="35" t="str">
        <f aca="false">IF(AND(A564="",E564=""),"",IF(OR(A564="",B564="",C564="",E564=""),"빈 칸 확인",IF(N(E564)&lt;=0,"금액 확인",IF(IF(B564="수입",COUNTIF(목록!$B$5:$B$14,C564),COUNTIF(목록!$C$5:$C$24,C564))=0,"분류 확인","OK"))))</f>
        <v/>
      </c>
    </row>
    <row r="565" customFormat="false" ht="15" hidden="false" customHeight="false" outlineLevel="0" collapsed="false">
      <c r="A565" s="32"/>
      <c r="B565" s="33"/>
      <c r="C565" s="33"/>
      <c r="D565" s="33"/>
      <c r="E565" s="34"/>
      <c r="F565" s="33"/>
      <c r="G565" s="33"/>
      <c r="H565" s="35" t="str">
        <f aca="false">IF(AND(A565="",E565=""),"",IF(OR(A565="",B565="",C565="",E565=""),"빈 칸 확인",IF(N(E565)&lt;=0,"금액 확인",IF(IF(B565="수입",COUNTIF(목록!$B$5:$B$14,C565),COUNTIF(목록!$C$5:$C$24,C565))=0,"분류 확인","OK"))))</f>
        <v/>
      </c>
    </row>
    <row r="566" customFormat="false" ht="15" hidden="false" customHeight="false" outlineLevel="0" collapsed="false">
      <c r="A566" s="32"/>
      <c r="B566" s="33"/>
      <c r="C566" s="33"/>
      <c r="D566" s="33"/>
      <c r="E566" s="34"/>
      <c r="F566" s="33"/>
      <c r="G566" s="33"/>
      <c r="H566" s="35" t="str">
        <f aca="false">IF(AND(A566="",E566=""),"",IF(OR(A566="",B566="",C566="",E566=""),"빈 칸 확인",IF(N(E566)&lt;=0,"금액 확인",IF(IF(B566="수입",COUNTIF(목록!$B$5:$B$14,C566),COUNTIF(목록!$C$5:$C$24,C566))=0,"분류 확인","OK"))))</f>
        <v/>
      </c>
    </row>
    <row r="567" customFormat="false" ht="15" hidden="false" customHeight="false" outlineLevel="0" collapsed="false">
      <c r="A567" s="32"/>
      <c r="B567" s="33"/>
      <c r="C567" s="33"/>
      <c r="D567" s="33"/>
      <c r="E567" s="34"/>
      <c r="F567" s="33"/>
      <c r="G567" s="33"/>
      <c r="H567" s="35" t="str">
        <f aca="false">IF(AND(A567="",E567=""),"",IF(OR(A567="",B567="",C567="",E567=""),"빈 칸 확인",IF(N(E567)&lt;=0,"금액 확인",IF(IF(B567="수입",COUNTIF(목록!$B$5:$B$14,C567),COUNTIF(목록!$C$5:$C$24,C567))=0,"분류 확인","OK"))))</f>
        <v/>
      </c>
    </row>
    <row r="568" customFormat="false" ht="15" hidden="false" customHeight="false" outlineLevel="0" collapsed="false">
      <c r="A568" s="32"/>
      <c r="B568" s="33"/>
      <c r="C568" s="33"/>
      <c r="D568" s="33"/>
      <c r="E568" s="34"/>
      <c r="F568" s="33"/>
      <c r="G568" s="33"/>
      <c r="H568" s="35" t="str">
        <f aca="false">IF(AND(A568="",E568=""),"",IF(OR(A568="",B568="",C568="",E568=""),"빈 칸 확인",IF(N(E568)&lt;=0,"금액 확인",IF(IF(B568="수입",COUNTIF(목록!$B$5:$B$14,C568),COUNTIF(목록!$C$5:$C$24,C568))=0,"분류 확인","OK"))))</f>
        <v/>
      </c>
    </row>
    <row r="569" customFormat="false" ht="15" hidden="false" customHeight="false" outlineLevel="0" collapsed="false">
      <c r="A569" s="32"/>
      <c r="B569" s="33"/>
      <c r="C569" s="33"/>
      <c r="D569" s="33"/>
      <c r="E569" s="34"/>
      <c r="F569" s="33"/>
      <c r="G569" s="33"/>
      <c r="H569" s="35" t="str">
        <f aca="false">IF(AND(A569="",E569=""),"",IF(OR(A569="",B569="",C569="",E569=""),"빈 칸 확인",IF(N(E569)&lt;=0,"금액 확인",IF(IF(B569="수입",COUNTIF(목록!$B$5:$B$14,C569),COUNTIF(목록!$C$5:$C$24,C569))=0,"분류 확인","OK"))))</f>
        <v/>
      </c>
    </row>
    <row r="570" customFormat="false" ht="15" hidden="false" customHeight="false" outlineLevel="0" collapsed="false">
      <c r="A570" s="32"/>
      <c r="B570" s="33"/>
      <c r="C570" s="33"/>
      <c r="D570" s="33"/>
      <c r="E570" s="34"/>
      <c r="F570" s="33"/>
      <c r="G570" s="33"/>
      <c r="H570" s="35" t="str">
        <f aca="false">IF(AND(A570="",E570=""),"",IF(OR(A570="",B570="",C570="",E570=""),"빈 칸 확인",IF(N(E570)&lt;=0,"금액 확인",IF(IF(B570="수입",COUNTIF(목록!$B$5:$B$14,C570),COUNTIF(목록!$C$5:$C$24,C570))=0,"분류 확인","OK"))))</f>
        <v/>
      </c>
    </row>
    <row r="571" customFormat="false" ht="15" hidden="false" customHeight="false" outlineLevel="0" collapsed="false">
      <c r="A571" s="32"/>
      <c r="B571" s="33"/>
      <c r="C571" s="33"/>
      <c r="D571" s="33"/>
      <c r="E571" s="34"/>
      <c r="F571" s="33"/>
      <c r="G571" s="33"/>
      <c r="H571" s="35" t="str">
        <f aca="false">IF(AND(A571="",E571=""),"",IF(OR(A571="",B571="",C571="",E571=""),"빈 칸 확인",IF(N(E571)&lt;=0,"금액 확인",IF(IF(B571="수입",COUNTIF(목록!$B$5:$B$14,C571),COUNTIF(목록!$C$5:$C$24,C571))=0,"분류 확인","OK"))))</f>
        <v/>
      </c>
    </row>
    <row r="572" customFormat="false" ht="15" hidden="false" customHeight="false" outlineLevel="0" collapsed="false">
      <c r="A572" s="32"/>
      <c r="B572" s="33"/>
      <c r="C572" s="33"/>
      <c r="D572" s="33"/>
      <c r="E572" s="34"/>
      <c r="F572" s="33"/>
      <c r="G572" s="33"/>
      <c r="H572" s="35" t="str">
        <f aca="false">IF(AND(A572="",E572=""),"",IF(OR(A572="",B572="",C572="",E572=""),"빈 칸 확인",IF(N(E572)&lt;=0,"금액 확인",IF(IF(B572="수입",COUNTIF(목록!$B$5:$B$14,C572),COUNTIF(목록!$C$5:$C$24,C572))=0,"분류 확인","OK"))))</f>
        <v/>
      </c>
    </row>
    <row r="573" customFormat="false" ht="15" hidden="false" customHeight="false" outlineLevel="0" collapsed="false">
      <c r="A573" s="32"/>
      <c r="B573" s="33"/>
      <c r="C573" s="33"/>
      <c r="D573" s="33"/>
      <c r="E573" s="34"/>
      <c r="F573" s="33"/>
      <c r="G573" s="33"/>
      <c r="H573" s="35" t="str">
        <f aca="false">IF(AND(A573="",E573=""),"",IF(OR(A573="",B573="",C573="",E573=""),"빈 칸 확인",IF(N(E573)&lt;=0,"금액 확인",IF(IF(B573="수입",COUNTIF(목록!$B$5:$B$14,C573),COUNTIF(목록!$C$5:$C$24,C573))=0,"분류 확인","OK"))))</f>
        <v/>
      </c>
    </row>
    <row r="574" customFormat="false" ht="15" hidden="false" customHeight="false" outlineLevel="0" collapsed="false">
      <c r="A574" s="32"/>
      <c r="B574" s="33"/>
      <c r="C574" s="33"/>
      <c r="D574" s="33"/>
      <c r="E574" s="34"/>
      <c r="F574" s="33"/>
      <c r="G574" s="33"/>
      <c r="H574" s="35" t="str">
        <f aca="false">IF(AND(A574="",E574=""),"",IF(OR(A574="",B574="",C574="",E574=""),"빈 칸 확인",IF(N(E574)&lt;=0,"금액 확인",IF(IF(B574="수입",COUNTIF(목록!$B$5:$B$14,C574),COUNTIF(목록!$C$5:$C$24,C574))=0,"분류 확인","OK"))))</f>
        <v/>
      </c>
    </row>
    <row r="575" customFormat="false" ht="15" hidden="false" customHeight="false" outlineLevel="0" collapsed="false">
      <c r="A575" s="32"/>
      <c r="B575" s="33"/>
      <c r="C575" s="33"/>
      <c r="D575" s="33"/>
      <c r="E575" s="34"/>
      <c r="F575" s="33"/>
      <c r="G575" s="33"/>
      <c r="H575" s="35" t="str">
        <f aca="false">IF(AND(A575="",E575=""),"",IF(OR(A575="",B575="",C575="",E575=""),"빈 칸 확인",IF(N(E575)&lt;=0,"금액 확인",IF(IF(B575="수입",COUNTIF(목록!$B$5:$B$14,C575),COUNTIF(목록!$C$5:$C$24,C575))=0,"분류 확인","OK"))))</f>
        <v/>
      </c>
    </row>
    <row r="576" customFormat="false" ht="15" hidden="false" customHeight="false" outlineLevel="0" collapsed="false">
      <c r="A576" s="32"/>
      <c r="B576" s="33"/>
      <c r="C576" s="33"/>
      <c r="D576" s="33"/>
      <c r="E576" s="34"/>
      <c r="F576" s="33"/>
      <c r="G576" s="33"/>
      <c r="H576" s="35" t="str">
        <f aca="false">IF(AND(A576="",E576=""),"",IF(OR(A576="",B576="",C576="",E576=""),"빈 칸 확인",IF(N(E576)&lt;=0,"금액 확인",IF(IF(B576="수입",COUNTIF(목록!$B$5:$B$14,C576),COUNTIF(목록!$C$5:$C$24,C576))=0,"분류 확인","OK"))))</f>
        <v/>
      </c>
    </row>
    <row r="577" customFormat="false" ht="15" hidden="false" customHeight="false" outlineLevel="0" collapsed="false">
      <c r="A577" s="32"/>
      <c r="B577" s="33"/>
      <c r="C577" s="33"/>
      <c r="D577" s="33"/>
      <c r="E577" s="34"/>
      <c r="F577" s="33"/>
      <c r="G577" s="33"/>
      <c r="H577" s="35" t="str">
        <f aca="false">IF(AND(A577="",E577=""),"",IF(OR(A577="",B577="",C577="",E577=""),"빈 칸 확인",IF(N(E577)&lt;=0,"금액 확인",IF(IF(B577="수입",COUNTIF(목록!$B$5:$B$14,C577),COUNTIF(목록!$C$5:$C$24,C577))=0,"분류 확인","OK"))))</f>
        <v/>
      </c>
    </row>
    <row r="578" customFormat="false" ht="15" hidden="false" customHeight="false" outlineLevel="0" collapsed="false">
      <c r="A578" s="32"/>
      <c r="B578" s="33"/>
      <c r="C578" s="33"/>
      <c r="D578" s="33"/>
      <c r="E578" s="34"/>
      <c r="F578" s="33"/>
      <c r="G578" s="33"/>
      <c r="H578" s="35" t="str">
        <f aca="false">IF(AND(A578="",E578=""),"",IF(OR(A578="",B578="",C578="",E578=""),"빈 칸 확인",IF(N(E578)&lt;=0,"금액 확인",IF(IF(B578="수입",COUNTIF(목록!$B$5:$B$14,C578),COUNTIF(목록!$C$5:$C$24,C578))=0,"분류 확인","OK"))))</f>
        <v/>
      </c>
    </row>
    <row r="579" customFormat="false" ht="15" hidden="false" customHeight="false" outlineLevel="0" collapsed="false">
      <c r="A579" s="32"/>
      <c r="B579" s="33"/>
      <c r="C579" s="33"/>
      <c r="D579" s="33"/>
      <c r="E579" s="34"/>
      <c r="F579" s="33"/>
      <c r="G579" s="33"/>
      <c r="H579" s="35" t="str">
        <f aca="false">IF(AND(A579="",E579=""),"",IF(OR(A579="",B579="",C579="",E579=""),"빈 칸 확인",IF(N(E579)&lt;=0,"금액 확인",IF(IF(B579="수입",COUNTIF(목록!$B$5:$B$14,C579),COUNTIF(목록!$C$5:$C$24,C579))=0,"분류 확인","OK"))))</f>
        <v/>
      </c>
    </row>
    <row r="580" customFormat="false" ht="15" hidden="false" customHeight="false" outlineLevel="0" collapsed="false">
      <c r="A580" s="32"/>
      <c r="B580" s="33"/>
      <c r="C580" s="33"/>
      <c r="D580" s="33"/>
      <c r="E580" s="34"/>
      <c r="F580" s="33"/>
      <c r="G580" s="33"/>
      <c r="H580" s="35" t="str">
        <f aca="false">IF(AND(A580="",E580=""),"",IF(OR(A580="",B580="",C580="",E580=""),"빈 칸 확인",IF(N(E580)&lt;=0,"금액 확인",IF(IF(B580="수입",COUNTIF(목록!$B$5:$B$14,C580),COUNTIF(목록!$C$5:$C$24,C580))=0,"분류 확인","OK"))))</f>
        <v/>
      </c>
    </row>
    <row r="581" customFormat="false" ht="15" hidden="false" customHeight="false" outlineLevel="0" collapsed="false">
      <c r="A581" s="32"/>
      <c r="B581" s="33"/>
      <c r="C581" s="33"/>
      <c r="D581" s="33"/>
      <c r="E581" s="34"/>
      <c r="F581" s="33"/>
      <c r="G581" s="33"/>
      <c r="H581" s="35" t="str">
        <f aca="false">IF(AND(A581="",E581=""),"",IF(OR(A581="",B581="",C581="",E581=""),"빈 칸 확인",IF(N(E581)&lt;=0,"금액 확인",IF(IF(B581="수입",COUNTIF(목록!$B$5:$B$14,C581),COUNTIF(목록!$C$5:$C$24,C581))=0,"분류 확인","OK"))))</f>
        <v/>
      </c>
    </row>
    <row r="582" customFormat="false" ht="15" hidden="false" customHeight="false" outlineLevel="0" collapsed="false">
      <c r="A582" s="32"/>
      <c r="B582" s="33"/>
      <c r="C582" s="33"/>
      <c r="D582" s="33"/>
      <c r="E582" s="34"/>
      <c r="F582" s="33"/>
      <c r="G582" s="33"/>
      <c r="H582" s="35" t="str">
        <f aca="false">IF(AND(A582="",E582=""),"",IF(OR(A582="",B582="",C582="",E582=""),"빈 칸 확인",IF(N(E582)&lt;=0,"금액 확인",IF(IF(B582="수입",COUNTIF(목록!$B$5:$B$14,C582),COUNTIF(목록!$C$5:$C$24,C582))=0,"분류 확인","OK"))))</f>
        <v/>
      </c>
    </row>
    <row r="583" customFormat="false" ht="15" hidden="false" customHeight="false" outlineLevel="0" collapsed="false">
      <c r="A583" s="32"/>
      <c r="B583" s="33"/>
      <c r="C583" s="33"/>
      <c r="D583" s="33"/>
      <c r="E583" s="34"/>
      <c r="F583" s="33"/>
      <c r="G583" s="33"/>
      <c r="H583" s="35" t="str">
        <f aca="false">IF(AND(A583="",E583=""),"",IF(OR(A583="",B583="",C583="",E583=""),"빈 칸 확인",IF(N(E583)&lt;=0,"금액 확인",IF(IF(B583="수입",COUNTIF(목록!$B$5:$B$14,C583),COUNTIF(목록!$C$5:$C$24,C583))=0,"분류 확인","OK"))))</f>
        <v/>
      </c>
    </row>
    <row r="584" customFormat="false" ht="15" hidden="false" customHeight="false" outlineLevel="0" collapsed="false">
      <c r="A584" s="32"/>
      <c r="B584" s="33"/>
      <c r="C584" s="33"/>
      <c r="D584" s="33"/>
      <c r="E584" s="34"/>
      <c r="F584" s="33"/>
      <c r="G584" s="33"/>
      <c r="H584" s="35" t="str">
        <f aca="false">IF(AND(A584="",E584=""),"",IF(OR(A584="",B584="",C584="",E584=""),"빈 칸 확인",IF(N(E584)&lt;=0,"금액 확인",IF(IF(B584="수입",COUNTIF(목록!$B$5:$B$14,C584),COUNTIF(목록!$C$5:$C$24,C584))=0,"분류 확인","OK"))))</f>
        <v/>
      </c>
    </row>
    <row r="585" customFormat="false" ht="15" hidden="false" customHeight="false" outlineLevel="0" collapsed="false">
      <c r="A585" s="32"/>
      <c r="B585" s="33"/>
      <c r="C585" s="33"/>
      <c r="D585" s="33"/>
      <c r="E585" s="34"/>
      <c r="F585" s="33"/>
      <c r="G585" s="33"/>
      <c r="H585" s="35" t="str">
        <f aca="false">IF(AND(A585="",E585=""),"",IF(OR(A585="",B585="",C585="",E585=""),"빈 칸 확인",IF(N(E585)&lt;=0,"금액 확인",IF(IF(B585="수입",COUNTIF(목록!$B$5:$B$14,C585),COUNTIF(목록!$C$5:$C$24,C585))=0,"분류 확인","OK"))))</f>
        <v/>
      </c>
    </row>
    <row r="586" customFormat="false" ht="15" hidden="false" customHeight="false" outlineLevel="0" collapsed="false">
      <c r="A586" s="32"/>
      <c r="B586" s="33"/>
      <c r="C586" s="33"/>
      <c r="D586" s="33"/>
      <c r="E586" s="34"/>
      <c r="F586" s="33"/>
      <c r="G586" s="33"/>
      <c r="H586" s="35" t="str">
        <f aca="false">IF(AND(A586="",E586=""),"",IF(OR(A586="",B586="",C586="",E586=""),"빈 칸 확인",IF(N(E586)&lt;=0,"금액 확인",IF(IF(B586="수입",COUNTIF(목록!$B$5:$B$14,C586),COUNTIF(목록!$C$5:$C$24,C586))=0,"분류 확인","OK"))))</f>
        <v/>
      </c>
    </row>
    <row r="587" customFormat="false" ht="15" hidden="false" customHeight="false" outlineLevel="0" collapsed="false">
      <c r="A587" s="32"/>
      <c r="B587" s="33"/>
      <c r="C587" s="33"/>
      <c r="D587" s="33"/>
      <c r="E587" s="34"/>
      <c r="F587" s="33"/>
      <c r="G587" s="33"/>
      <c r="H587" s="35" t="str">
        <f aca="false">IF(AND(A587="",E587=""),"",IF(OR(A587="",B587="",C587="",E587=""),"빈 칸 확인",IF(N(E587)&lt;=0,"금액 확인",IF(IF(B587="수입",COUNTIF(목록!$B$5:$B$14,C587),COUNTIF(목록!$C$5:$C$24,C587))=0,"분류 확인","OK"))))</f>
        <v/>
      </c>
    </row>
    <row r="588" customFormat="false" ht="15" hidden="false" customHeight="false" outlineLevel="0" collapsed="false">
      <c r="A588" s="32"/>
      <c r="B588" s="33"/>
      <c r="C588" s="33"/>
      <c r="D588" s="33"/>
      <c r="E588" s="34"/>
      <c r="F588" s="33"/>
      <c r="G588" s="33"/>
      <c r="H588" s="35" t="str">
        <f aca="false">IF(AND(A588="",E588=""),"",IF(OR(A588="",B588="",C588="",E588=""),"빈 칸 확인",IF(N(E588)&lt;=0,"금액 확인",IF(IF(B588="수입",COUNTIF(목록!$B$5:$B$14,C588),COUNTIF(목록!$C$5:$C$24,C588))=0,"분류 확인","OK"))))</f>
        <v/>
      </c>
    </row>
    <row r="589" customFormat="false" ht="15" hidden="false" customHeight="false" outlineLevel="0" collapsed="false">
      <c r="A589" s="32"/>
      <c r="B589" s="33"/>
      <c r="C589" s="33"/>
      <c r="D589" s="33"/>
      <c r="E589" s="34"/>
      <c r="F589" s="33"/>
      <c r="G589" s="33"/>
      <c r="H589" s="35" t="str">
        <f aca="false">IF(AND(A589="",E589=""),"",IF(OR(A589="",B589="",C589="",E589=""),"빈 칸 확인",IF(N(E589)&lt;=0,"금액 확인",IF(IF(B589="수입",COUNTIF(목록!$B$5:$B$14,C589),COUNTIF(목록!$C$5:$C$24,C589))=0,"분류 확인","OK"))))</f>
        <v/>
      </c>
    </row>
    <row r="590" customFormat="false" ht="15" hidden="false" customHeight="false" outlineLevel="0" collapsed="false">
      <c r="A590" s="32"/>
      <c r="B590" s="33"/>
      <c r="C590" s="33"/>
      <c r="D590" s="33"/>
      <c r="E590" s="34"/>
      <c r="F590" s="33"/>
      <c r="G590" s="33"/>
      <c r="H590" s="35" t="str">
        <f aca="false">IF(AND(A590="",E590=""),"",IF(OR(A590="",B590="",C590="",E590=""),"빈 칸 확인",IF(N(E590)&lt;=0,"금액 확인",IF(IF(B590="수입",COUNTIF(목록!$B$5:$B$14,C590),COUNTIF(목록!$C$5:$C$24,C590))=0,"분류 확인","OK"))))</f>
        <v/>
      </c>
    </row>
    <row r="591" customFormat="false" ht="15" hidden="false" customHeight="false" outlineLevel="0" collapsed="false">
      <c r="A591" s="32"/>
      <c r="B591" s="33"/>
      <c r="C591" s="33"/>
      <c r="D591" s="33"/>
      <c r="E591" s="34"/>
      <c r="F591" s="33"/>
      <c r="G591" s="33"/>
      <c r="H591" s="35" t="str">
        <f aca="false">IF(AND(A591="",E591=""),"",IF(OR(A591="",B591="",C591="",E591=""),"빈 칸 확인",IF(N(E591)&lt;=0,"금액 확인",IF(IF(B591="수입",COUNTIF(목록!$B$5:$B$14,C591),COUNTIF(목록!$C$5:$C$24,C591))=0,"분류 확인","OK"))))</f>
        <v/>
      </c>
    </row>
    <row r="592" customFormat="false" ht="15" hidden="false" customHeight="false" outlineLevel="0" collapsed="false">
      <c r="A592" s="32"/>
      <c r="B592" s="33"/>
      <c r="C592" s="33"/>
      <c r="D592" s="33"/>
      <c r="E592" s="34"/>
      <c r="F592" s="33"/>
      <c r="G592" s="33"/>
      <c r="H592" s="35" t="str">
        <f aca="false">IF(AND(A592="",E592=""),"",IF(OR(A592="",B592="",C592="",E592=""),"빈 칸 확인",IF(N(E592)&lt;=0,"금액 확인",IF(IF(B592="수입",COUNTIF(목록!$B$5:$B$14,C592),COUNTIF(목록!$C$5:$C$24,C592))=0,"분류 확인","OK"))))</f>
        <v/>
      </c>
    </row>
    <row r="593" customFormat="false" ht="15" hidden="false" customHeight="false" outlineLevel="0" collapsed="false">
      <c r="A593" s="32"/>
      <c r="B593" s="33"/>
      <c r="C593" s="33"/>
      <c r="D593" s="33"/>
      <c r="E593" s="34"/>
      <c r="F593" s="33"/>
      <c r="G593" s="33"/>
      <c r="H593" s="35" t="str">
        <f aca="false">IF(AND(A593="",E593=""),"",IF(OR(A593="",B593="",C593="",E593=""),"빈 칸 확인",IF(N(E593)&lt;=0,"금액 확인",IF(IF(B593="수입",COUNTIF(목록!$B$5:$B$14,C593),COUNTIF(목록!$C$5:$C$24,C593))=0,"분류 확인","OK"))))</f>
        <v/>
      </c>
    </row>
    <row r="594" customFormat="false" ht="15" hidden="false" customHeight="false" outlineLevel="0" collapsed="false">
      <c r="A594" s="32"/>
      <c r="B594" s="33"/>
      <c r="C594" s="33"/>
      <c r="D594" s="33"/>
      <c r="E594" s="34"/>
      <c r="F594" s="33"/>
      <c r="G594" s="33"/>
      <c r="H594" s="35" t="str">
        <f aca="false">IF(AND(A594="",E594=""),"",IF(OR(A594="",B594="",C594="",E594=""),"빈 칸 확인",IF(N(E594)&lt;=0,"금액 확인",IF(IF(B594="수입",COUNTIF(목록!$B$5:$B$14,C594),COUNTIF(목록!$C$5:$C$24,C594))=0,"분류 확인","OK"))))</f>
        <v/>
      </c>
    </row>
    <row r="595" customFormat="false" ht="15" hidden="false" customHeight="false" outlineLevel="0" collapsed="false">
      <c r="A595" s="32"/>
      <c r="B595" s="33"/>
      <c r="C595" s="33"/>
      <c r="D595" s="33"/>
      <c r="E595" s="34"/>
      <c r="F595" s="33"/>
      <c r="G595" s="33"/>
      <c r="H595" s="35" t="str">
        <f aca="false">IF(AND(A595="",E595=""),"",IF(OR(A595="",B595="",C595="",E595=""),"빈 칸 확인",IF(N(E595)&lt;=0,"금액 확인",IF(IF(B595="수입",COUNTIF(목록!$B$5:$B$14,C595),COUNTIF(목록!$C$5:$C$24,C595))=0,"분류 확인","OK"))))</f>
        <v/>
      </c>
    </row>
    <row r="596" customFormat="false" ht="15" hidden="false" customHeight="false" outlineLevel="0" collapsed="false">
      <c r="A596" s="32"/>
      <c r="B596" s="33"/>
      <c r="C596" s="33"/>
      <c r="D596" s="33"/>
      <c r="E596" s="34"/>
      <c r="F596" s="33"/>
      <c r="G596" s="33"/>
      <c r="H596" s="35" t="str">
        <f aca="false">IF(AND(A596="",E596=""),"",IF(OR(A596="",B596="",C596="",E596=""),"빈 칸 확인",IF(N(E596)&lt;=0,"금액 확인",IF(IF(B596="수입",COUNTIF(목록!$B$5:$B$14,C596),COUNTIF(목록!$C$5:$C$24,C596))=0,"분류 확인","OK"))))</f>
        <v/>
      </c>
    </row>
    <row r="597" customFormat="false" ht="15" hidden="false" customHeight="false" outlineLevel="0" collapsed="false">
      <c r="A597" s="32"/>
      <c r="B597" s="33"/>
      <c r="C597" s="33"/>
      <c r="D597" s="33"/>
      <c r="E597" s="34"/>
      <c r="F597" s="33"/>
      <c r="G597" s="33"/>
      <c r="H597" s="35" t="str">
        <f aca="false">IF(AND(A597="",E597=""),"",IF(OR(A597="",B597="",C597="",E597=""),"빈 칸 확인",IF(N(E597)&lt;=0,"금액 확인",IF(IF(B597="수입",COUNTIF(목록!$B$5:$B$14,C597),COUNTIF(목록!$C$5:$C$24,C597))=0,"분류 확인","OK"))))</f>
        <v/>
      </c>
    </row>
    <row r="598" customFormat="false" ht="15" hidden="false" customHeight="false" outlineLevel="0" collapsed="false">
      <c r="A598" s="32"/>
      <c r="B598" s="33"/>
      <c r="C598" s="33"/>
      <c r="D598" s="33"/>
      <c r="E598" s="34"/>
      <c r="F598" s="33"/>
      <c r="G598" s="33"/>
      <c r="H598" s="35" t="str">
        <f aca="false">IF(AND(A598="",E598=""),"",IF(OR(A598="",B598="",C598="",E598=""),"빈 칸 확인",IF(N(E598)&lt;=0,"금액 확인",IF(IF(B598="수입",COUNTIF(목록!$B$5:$B$14,C598),COUNTIF(목록!$C$5:$C$24,C598))=0,"분류 확인","OK"))))</f>
        <v/>
      </c>
    </row>
    <row r="599" customFormat="false" ht="15" hidden="false" customHeight="false" outlineLevel="0" collapsed="false">
      <c r="A599" s="32"/>
      <c r="B599" s="33"/>
      <c r="C599" s="33"/>
      <c r="D599" s="33"/>
      <c r="E599" s="34"/>
      <c r="F599" s="33"/>
      <c r="G599" s="33"/>
      <c r="H599" s="35" t="str">
        <f aca="false">IF(AND(A599="",E599=""),"",IF(OR(A599="",B599="",C599="",E599=""),"빈 칸 확인",IF(N(E599)&lt;=0,"금액 확인",IF(IF(B599="수입",COUNTIF(목록!$B$5:$B$14,C599),COUNTIF(목록!$C$5:$C$24,C599))=0,"분류 확인","OK"))))</f>
        <v/>
      </c>
    </row>
    <row r="600" customFormat="false" ht="15" hidden="false" customHeight="false" outlineLevel="0" collapsed="false">
      <c r="A600" s="32"/>
      <c r="B600" s="33"/>
      <c r="C600" s="33"/>
      <c r="D600" s="33"/>
      <c r="E600" s="34"/>
      <c r="F600" s="33"/>
      <c r="G600" s="33"/>
      <c r="H600" s="35" t="str">
        <f aca="false">IF(AND(A600="",E600=""),"",IF(OR(A600="",B600="",C600="",E600=""),"빈 칸 확인",IF(N(E600)&lt;=0,"금액 확인",IF(IF(B600="수입",COUNTIF(목록!$B$5:$B$14,C600),COUNTIF(목록!$C$5:$C$24,C600))=0,"분류 확인","OK"))))</f>
        <v/>
      </c>
    </row>
    <row r="601" customFormat="false" ht="15" hidden="false" customHeight="false" outlineLevel="0" collapsed="false">
      <c r="A601" s="32"/>
      <c r="B601" s="33"/>
      <c r="C601" s="33"/>
      <c r="D601" s="33"/>
      <c r="E601" s="34"/>
      <c r="F601" s="33"/>
      <c r="G601" s="33"/>
      <c r="H601" s="35" t="str">
        <f aca="false">IF(AND(A601="",E601=""),"",IF(OR(A601="",B601="",C601="",E601=""),"빈 칸 확인",IF(N(E601)&lt;=0,"금액 확인",IF(IF(B601="수입",COUNTIF(목록!$B$5:$B$14,C601),COUNTIF(목록!$C$5:$C$24,C601))=0,"분류 확인","OK"))))</f>
        <v/>
      </c>
    </row>
    <row r="602" customFormat="false" ht="15" hidden="false" customHeight="false" outlineLevel="0" collapsed="false">
      <c r="A602" s="32"/>
      <c r="B602" s="33"/>
      <c r="C602" s="33"/>
      <c r="D602" s="33"/>
      <c r="E602" s="34"/>
      <c r="F602" s="33"/>
      <c r="G602" s="33"/>
      <c r="H602" s="35" t="str">
        <f aca="false">IF(AND(A602="",E602=""),"",IF(OR(A602="",B602="",C602="",E602=""),"빈 칸 확인",IF(N(E602)&lt;=0,"금액 확인",IF(IF(B602="수입",COUNTIF(목록!$B$5:$B$14,C602),COUNTIF(목록!$C$5:$C$24,C602))=0,"분류 확인","OK"))))</f>
        <v/>
      </c>
    </row>
    <row r="603" customFormat="false" ht="15" hidden="false" customHeight="false" outlineLevel="0" collapsed="false">
      <c r="A603" s="32"/>
      <c r="B603" s="33"/>
      <c r="C603" s="33"/>
      <c r="D603" s="33"/>
      <c r="E603" s="34"/>
      <c r="F603" s="33"/>
      <c r="G603" s="33"/>
      <c r="H603" s="35" t="str">
        <f aca="false">IF(AND(A603="",E603=""),"",IF(OR(A603="",B603="",C603="",E603=""),"빈 칸 확인",IF(N(E603)&lt;=0,"금액 확인",IF(IF(B603="수입",COUNTIF(목록!$B$5:$B$14,C603),COUNTIF(목록!$C$5:$C$24,C603))=0,"분류 확인","OK"))))</f>
        <v/>
      </c>
    </row>
    <row r="604" customFormat="false" ht="15" hidden="false" customHeight="false" outlineLevel="0" collapsed="false">
      <c r="A604" s="32"/>
      <c r="B604" s="33"/>
      <c r="C604" s="33"/>
      <c r="D604" s="33"/>
      <c r="E604" s="34"/>
      <c r="F604" s="33"/>
      <c r="G604" s="33"/>
      <c r="H604" s="35" t="str">
        <f aca="false">IF(AND(A604="",E604=""),"",IF(OR(A604="",B604="",C604="",E604=""),"빈 칸 확인",IF(N(E604)&lt;=0,"금액 확인",IF(IF(B604="수입",COUNTIF(목록!$B$5:$B$14,C604),COUNTIF(목록!$C$5:$C$24,C604))=0,"분류 확인","OK"))))</f>
        <v/>
      </c>
    </row>
    <row r="605" customFormat="false" ht="15" hidden="false" customHeight="false" outlineLevel="0" collapsed="false">
      <c r="A605" s="32"/>
      <c r="B605" s="33"/>
      <c r="C605" s="33"/>
      <c r="D605" s="33"/>
      <c r="E605" s="34"/>
      <c r="F605" s="33"/>
      <c r="G605" s="33"/>
      <c r="H605" s="35" t="str">
        <f aca="false">IF(AND(A605="",E605=""),"",IF(OR(A605="",B605="",C605="",E605=""),"빈 칸 확인",IF(N(E605)&lt;=0,"금액 확인",IF(IF(B605="수입",COUNTIF(목록!$B$5:$B$14,C605),COUNTIF(목록!$C$5:$C$24,C605))=0,"분류 확인","OK"))))</f>
        <v/>
      </c>
    </row>
    <row r="606" customFormat="false" ht="15" hidden="false" customHeight="false" outlineLevel="0" collapsed="false">
      <c r="A606" s="32"/>
      <c r="B606" s="33"/>
      <c r="C606" s="33"/>
      <c r="D606" s="33"/>
      <c r="E606" s="34"/>
      <c r="F606" s="33"/>
      <c r="G606" s="33"/>
      <c r="H606" s="35" t="str">
        <f aca="false">IF(AND(A606="",E606=""),"",IF(OR(A606="",B606="",C606="",E606=""),"빈 칸 확인",IF(N(E606)&lt;=0,"금액 확인",IF(IF(B606="수입",COUNTIF(목록!$B$5:$B$14,C606),COUNTIF(목록!$C$5:$C$24,C606))=0,"분류 확인","OK"))))</f>
        <v/>
      </c>
    </row>
    <row r="607" customFormat="false" ht="15" hidden="false" customHeight="false" outlineLevel="0" collapsed="false">
      <c r="A607" s="32"/>
      <c r="B607" s="33"/>
      <c r="C607" s="33"/>
      <c r="D607" s="33"/>
      <c r="E607" s="34"/>
      <c r="F607" s="33"/>
      <c r="G607" s="33"/>
      <c r="H607" s="35" t="str">
        <f aca="false">IF(AND(A607="",E607=""),"",IF(OR(A607="",B607="",C607="",E607=""),"빈 칸 확인",IF(N(E607)&lt;=0,"금액 확인",IF(IF(B607="수입",COUNTIF(목록!$B$5:$B$14,C607),COUNTIF(목록!$C$5:$C$24,C607))=0,"분류 확인","OK"))))</f>
        <v/>
      </c>
    </row>
    <row r="608" customFormat="false" ht="15" hidden="false" customHeight="false" outlineLevel="0" collapsed="false">
      <c r="A608" s="32"/>
      <c r="B608" s="33"/>
      <c r="C608" s="33"/>
      <c r="D608" s="33"/>
      <c r="E608" s="34"/>
      <c r="F608" s="33"/>
      <c r="G608" s="33"/>
      <c r="H608" s="35" t="str">
        <f aca="false">IF(AND(A608="",E608=""),"",IF(OR(A608="",B608="",C608="",E608=""),"빈 칸 확인",IF(N(E608)&lt;=0,"금액 확인",IF(IF(B608="수입",COUNTIF(목록!$B$5:$B$14,C608),COUNTIF(목록!$C$5:$C$24,C608))=0,"분류 확인","OK"))))</f>
        <v/>
      </c>
    </row>
    <row r="609" customFormat="false" ht="15" hidden="false" customHeight="false" outlineLevel="0" collapsed="false">
      <c r="A609" s="32"/>
      <c r="B609" s="33"/>
      <c r="C609" s="33"/>
      <c r="D609" s="33"/>
      <c r="E609" s="34"/>
      <c r="F609" s="33"/>
      <c r="G609" s="33"/>
      <c r="H609" s="35" t="str">
        <f aca="false">IF(AND(A609="",E609=""),"",IF(OR(A609="",B609="",C609="",E609=""),"빈 칸 확인",IF(N(E609)&lt;=0,"금액 확인",IF(IF(B609="수입",COUNTIF(목록!$B$5:$B$14,C609),COUNTIF(목록!$C$5:$C$24,C609))=0,"분류 확인","OK"))))</f>
        <v/>
      </c>
    </row>
    <row r="610" customFormat="false" ht="15" hidden="false" customHeight="false" outlineLevel="0" collapsed="false">
      <c r="A610" s="32"/>
      <c r="B610" s="33"/>
      <c r="C610" s="33"/>
      <c r="D610" s="33"/>
      <c r="E610" s="34"/>
      <c r="F610" s="33"/>
      <c r="G610" s="33"/>
      <c r="H610" s="35" t="str">
        <f aca="false">IF(AND(A610="",E610=""),"",IF(OR(A610="",B610="",C610="",E610=""),"빈 칸 확인",IF(N(E610)&lt;=0,"금액 확인",IF(IF(B610="수입",COUNTIF(목록!$B$5:$B$14,C610),COUNTIF(목록!$C$5:$C$24,C610))=0,"분류 확인","OK"))))</f>
        <v/>
      </c>
    </row>
    <row r="611" customFormat="false" ht="15" hidden="false" customHeight="false" outlineLevel="0" collapsed="false">
      <c r="A611" s="32"/>
      <c r="B611" s="33"/>
      <c r="C611" s="33"/>
      <c r="D611" s="33"/>
      <c r="E611" s="34"/>
      <c r="F611" s="33"/>
      <c r="G611" s="33"/>
      <c r="H611" s="35" t="str">
        <f aca="false">IF(AND(A611="",E611=""),"",IF(OR(A611="",B611="",C611="",E611=""),"빈 칸 확인",IF(N(E611)&lt;=0,"금액 확인",IF(IF(B611="수입",COUNTIF(목록!$B$5:$B$14,C611),COUNTIF(목록!$C$5:$C$24,C611))=0,"분류 확인","OK"))))</f>
        <v/>
      </c>
    </row>
    <row r="612" customFormat="false" ht="15" hidden="false" customHeight="false" outlineLevel="0" collapsed="false">
      <c r="A612" s="32"/>
      <c r="B612" s="33"/>
      <c r="C612" s="33"/>
      <c r="D612" s="33"/>
      <c r="E612" s="34"/>
      <c r="F612" s="33"/>
      <c r="G612" s="33"/>
      <c r="H612" s="35" t="str">
        <f aca="false">IF(AND(A612="",E612=""),"",IF(OR(A612="",B612="",C612="",E612=""),"빈 칸 확인",IF(N(E612)&lt;=0,"금액 확인",IF(IF(B612="수입",COUNTIF(목록!$B$5:$B$14,C612),COUNTIF(목록!$C$5:$C$24,C612))=0,"분류 확인","OK"))))</f>
        <v/>
      </c>
    </row>
    <row r="613" customFormat="false" ht="15" hidden="false" customHeight="false" outlineLevel="0" collapsed="false">
      <c r="A613" s="32"/>
      <c r="B613" s="33"/>
      <c r="C613" s="33"/>
      <c r="D613" s="33"/>
      <c r="E613" s="34"/>
      <c r="F613" s="33"/>
      <c r="G613" s="33"/>
      <c r="H613" s="35" t="str">
        <f aca="false">IF(AND(A613="",E613=""),"",IF(OR(A613="",B613="",C613="",E613=""),"빈 칸 확인",IF(N(E613)&lt;=0,"금액 확인",IF(IF(B613="수입",COUNTIF(목록!$B$5:$B$14,C613),COUNTIF(목록!$C$5:$C$24,C613))=0,"분류 확인","OK"))))</f>
        <v/>
      </c>
    </row>
    <row r="614" customFormat="false" ht="15" hidden="false" customHeight="false" outlineLevel="0" collapsed="false">
      <c r="A614" s="32"/>
      <c r="B614" s="33"/>
      <c r="C614" s="33"/>
      <c r="D614" s="33"/>
      <c r="E614" s="34"/>
      <c r="F614" s="33"/>
      <c r="G614" s="33"/>
      <c r="H614" s="35" t="str">
        <f aca="false">IF(AND(A614="",E614=""),"",IF(OR(A614="",B614="",C614="",E614=""),"빈 칸 확인",IF(N(E614)&lt;=0,"금액 확인",IF(IF(B614="수입",COUNTIF(목록!$B$5:$B$14,C614),COUNTIF(목록!$C$5:$C$24,C614))=0,"분류 확인","OK"))))</f>
        <v/>
      </c>
    </row>
    <row r="615" customFormat="false" ht="15" hidden="false" customHeight="false" outlineLevel="0" collapsed="false">
      <c r="A615" s="32"/>
      <c r="B615" s="33"/>
      <c r="C615" s="33"/>
      <c r="D615" s="33"/>
      <c r="E615" s="34"/>
      <c r="F615" s="33"/>
      <c r="G615" s="33"/>
      <c r="H615" s="35" t="str">
        <f aca="false">IF(AND(A615="",E615=""),"",IF(OR(A615="",B615="",C615="",E615=""),"빈 칸 확인",IF(N(E615)&lt;=0,"금액 확인",IF(IF(B615="수입",COUNTIF(목록!$B$5:$B$14,C615),COUNTIF(목록!$C$5:$C$24,C615))=0,"분류 확인","OK"))))</f>
        <v/>
      </c>
    </row>
    <row r="616" customFormat="false" ht="15" hidden="false" customHeight="false" outlineLevel="0" collapsed="false">
      <c r="A616" s="32"/>
      <c r="B616" s="33"/>
      <c r="C616" s="33"/>
      <c r="D616" s="33"/>
      <c r="E616" s="34"/>
      <c r="F616" s="33"/>
      <c r="G616" s="33"/>
      <c r="H616" s="35" t="str">
        <f aca="false">IF(AND(A616="",E616=""),"",IF(OR(A616="",B616="",C616="",E616=""),"빈 칸 확인",IF(N(E616)&lt;=0,"금액 확인",IF(IF(B616="수입",COUNTIF(목록!$B$5:$B$14,C616),COUNTIF(목록!$C$5:$C$24,C616))=0,"분류 확인","OK"))))</f>
        <v/>
      </c>
    </row>
    <row r="617" customFormat="false" ht="15" hidden="false" customHeight="false" outlineLevel="0" collapsed="false">
      <c r="A617" s="32"/>
      <c r="B617" s="33"/>
      <c r="C617" s="33"/>
      <c r="D617" s="33"/>
      <c r="E617" s="34"/>
      <c r="F617" s="33"/>
      <c r="G617" s="33"/>
      <c r="H617" s="35" t="str">
        <f aca="false">IF(AND(A617="",E617=""),"",IF(OR(A617="",B617="",C617="",E617=""),"빈 칸 확인",IF(N(E617)&lt;=0,"금액 확인",IF(IF(B617="수입",COUNTIF(목록!$B$5:$B$14,C617),COUNTIF(목록!$C$5:$C$24,C617))=0,"분류 확인","OK"))))</f>
        <v/>
      </c>
    </row>
    <row r="618" customFormat="false" ht="15" hidden="false" customHeight="false" outlineLevel="0" collapsed="false">
      <c r="A618" s="32"/>
      <c r="B618" s="33"/>
      <c r="C618" s="33"/>
      <c r="D618" s="33"/>
      <c r="E618" s="34"/>
      <c r="F618" s="33"/>
      <c r="G618" s="33"/>
      <c r="H618" s="35" t="str">
        <f aca="false">IF(AND(A618="",E618=""),"",IF(OR(A618="",B618="",C618="",E618=""),"빈 칸 확인",IF(N(E618)&lt;=0,"금액 확인",IF(IF(B618="수입",COUNTIF(목록!$B$5:$B$14,C618),COUNTIF(목록!$C$5:$C$24,C618))=0,"분류 확인","OK"))))</f>
        <v/>
      </c>
    </row>
    <row r="619" customFormat="false" ht="15" hidden="false" customHeight="false" outlineLevel="0" collapsed="false">
      <c r="A619" s="32"/>
      <c r="B619" s="33"/>
      <c r="C619" s="33"/>
      <c r="D619" s="33"/>
      <c r="E619" s="34"/>
      <c r="F619" s="33"/>
      <c r="G619" s="33"/>
      <c r="H619" s="35" t="str">
        <f aca="false">IF(AND(A619="",E619=""),"",IF(OR(A619="",B619="",C619="",E619=""),"빈 칸 확인",IF(N(E619)&lt;=0,"금액 확인",IF(IF(B619="수입",COUNTIF(목록!$B$5:$B$14,C619),COUNTIF(목록!$C$5:$C$24,C619))=0,"분류 확인","OK"))))</f>
        <v/>
      </c>
    </row>
    <row r="620" customFormat="false" ht="15" hidden="false" customHeight="false" outlineLevel="0" collapsed="false">
      <c r="A620" s="32"/>
      <c r="B620" s="33"/>
      <c r="C620" s="33"/>
      <c r="D620" s="33"/>
      <c r="E620" s="34"/>
      <c r="F620" s="33"/>
      <c r="G620" s="33"/>
      <c r="H620" s="35" t="str">
        <f aca="false">IF(AND(A620="",E620=""),"",IF(OR(A620="",B620="",C620="",E620=""),"빈 칸 확인",IF(N(E620)&lt;=0,"금액 확인",IF(IF(B620="수입",COUNTIF(목록!$B$5:$B$14,C620),COUNTIF(목록!$C$5:$C$24,C620))=0,"분류 확인","OK"))))</f>
        <v/>
      </c>
    </row>
    <row r="621" customFormat="false" ht="15" hidden="false" customHeight="false" outlineLevel="0" collapsed="false">
      <c r="A621" s="32"/>
      <c r="B621" s="33"/>
      <c r="C621" s="33"/>
      <c r="D621" s="33"/>
      <c r="E621" s="34"/>
      <c r="F621" s="33"/>
      <c r="G621" s="33"/>
      <c r="H621" s="35" t="str">
        <f aca="false">IF(AND(A621="",E621=""),"",IF(OR(A621="",B621="",C621="",E621=""),"빈 칸 확인",IF(N(E621)&lt;=0,"금액 확인",IF(IF(B621="수입",COUNTIF(목록!$B$5:$B$14,C621),COUNTIF(목록!$C$5:$C$24,C621))=0,"분류 확인","OK"))))</f>
        <v/>
      </c>
    </row>
    <row r="622" customFormat="false" ht="15" hidden="false" customHeight="false" outlineLevel="0" collapsed="false">
      <c r="A622" s="32"/>
      <c r="B622" s="33"/>
      <c r="C622" s="33"/>
      <c r="D622" s="33"/>
      <c r="E622" s="34"/>
      <c r="F622" s="33"/>
      <c r="G622" s="33"/>
      <c r="H622" s="35" t="str">
        <f aca="false">IF(AND(A622="",E622=""),"",IF(OR(A622="",B622="",C622="",E622=""),"빈 칸 확인",IF(N(E622)&lt;=0,"금액 확인",IF(IF(B622="수입",COUNTIF(목록!$B$5:$B$14,C622),COUNTIF(목록!$C$5:$C$24,C622))=0,"분류 확인","OK"))))</f>
        <v/>
      </c>
    </row>
    <row r="623" customFormat="false" ht="15" hidden="false" customHeight="false" outlineLevel="0" collapsed="false">
      <c r="A623" s="32"/>
      <c r="B623" s="33"/>
      <c r="C623" s="33"/>
      <c r="D623" s="33"/>
      <c r="E623" s="34"/>
      <c r="F623" s="33"/>
      <c r="G623" s="33"/>
      <c r="H623" s="35" t="str">
        <f aca="false">IF(AND(A623="",E623=""),"",IF(OR(A623="",B623="",C623="",E623=""),"빈 칸 확인",IF(N(E623)&lt;=0,"금액 확인",IF(IF(B623="수입",COUNTIF(목록!$B$5:$B$14,C623),COUNTIF(목록!$C$5:$C$24,C623))=0,"분류 확인","OK"))))</f>
        <v/>
      </c>
    </row>
    <row r="624" customFormat="false" ht="15" hidden="false" customHeight="false" outlineLevel="0" collapsed="false">
      <c r="A624" s="32"/>
      <c r="B624" s="33"/>
      <c r="C624" s="33"/>
      <c r="D624" s="33"/>
      <c r="E624" s="34"/>
      <c r="F624" s="33"/>
      <c r="G624" s="33"/>
      <c r="H624" s="35" t="str">
        <f aca="false">IF(AND(A624="",E624=""),"",IF(OR(A624="",B624="",C624="",E624=""),"빈 칸 확인",IF(N(E624)&lt;=0,"금액 확인",IF(IF(B624="수입",COUNTIF(목록!$B$5:$B$14,C624),COUNTIF(목록!$C$5:$C$24,C624))=0,"분류 확인","OK"))))</f>
        <v/>
      </c>
    </row>
    <row r="625" customFormat="false" ht="15" hidden="false" customHeight="false" outlineLevel="0" collapsed="false">
      <c r="A625" s="32"/>
      <c r="B625" s="33"/>
      <c r="C625" s="33"/>
      <c r="D625" s="33"/>
      <c r="E625" s="34"/>
      <c r="F625" s="33"/>
      <c r="G625" s="33"/>
      <c r="H625" s="35" t="str">
        <f aca="false">IF(AND(A625="",E625=""),"",IF(OR(A625="",B625="",C625="",E625=""),"빈 칸 확인",IF(N(E625)&lt;=0,"금액 확인",IF(IF(B625="수입",COUNTIF(목록!$B$5:$B$14,C625),COUNTIF(목록!$C$5:$C$24,C625))=0,"분류 확인","OK"))))</f>
        <v/>
      </c>
    </row>
    <row r="626" customFormat="false" ht="15" hidden="false" customHeight="false" outlineLevel="0" collapsed="false">
      <c r="A626" s="32"/>
      <c r="B626" s="33"/>
      <c r="C626" s="33"/>
      <c r="D626" s="33"/>
      <c r="E626" s="34"/>
      <c r="F626" s="33"/>
      <c r="G626" s="33"/>
      <c r="H626" s="35" t="str">
        <f aca="false">IF(AND(A626="",E626=""),"",IF(OR(A626="",B626="",C626="",E626=""),"빈 칸 확인",IF(N(E626)&lt;=0,"금액 확인",IF(IF(B626="수입",COUNTIF(목록!$B$5:$B$14,C626),COUNTIF(목록!$C$5:$C$24,C626))=0,"분류 확인","OK"))))</f>
        <v/>
      </c>
    </row>
    <row r="627" customFormat="false" ht="15" hidden="false" customHeight="false" outlineLevel="0" collapsed="false">
      <c r="A627" s="32"/>
      <c r="B627" s="33"/>
      <c r="C627" s="33"/>
      <c r="D627" s="33"/>
      <c r="E627" s="34"/>
      <c r="F627" s="33"/>
      <c r="G627" s="33"/>
      <c r="H627" s="35" t="str">
        <f aca="false">IF(AND(A627="",E627=""),"",IF(OR(A627="",B627="",C627="",E627=""),"빈 칸 확인",IF(N(E627)&lt;=0,"금액 확인",IF(IF(B627="수입",COUNTIF(목록!$B$5:$B$14,C627),COUNTIF(목록!$C$5:$C$24,C627))=0,"분류 확인","OK"))))</f>
        <v/>
      </c>
    </row>
    <row r="628" customFormat="false" ht="15" hidden="false" customHeight="false" outlineLevel="0" collapsed="false">
      <c r="A628" s="32"/>
      <c r="B628" s="33"/>
      <c r="C628" s="33"/>
      <c r="D628" s="33"/>
      <c r="E628" s="34"/>
      <c r="F628" s="33"/>
      <c r="G628" s="33"/>
      <c r="H628" s="35" t="str">
        <f aca="false">IF(AND(A628="",E628=""),"",IF(OR(A628="",B628="",C628="",E628=""),"빈 칸 확인",IF(N(E628)&lt;=0,"금액 확인",IF(IF(B628="수입",COUNTIF(목록!$B$5:$B$14,C628),COUNTIF(목록!$C$5:$C$24,C628))=0,"분류 확인","OK"))))</f>
        <v/>
      </c>
    </row>
    <row r="629" customFormat="false" ht="15" hidden="false" customHeight="false" outlineLevel="0" collapsed="false">
      <c r="A629" s="32"/>
      <c r="B629" s="33"/>
      <c r="C629" s="33"/>
      <c r="D629" s="33"/>
      <c r="E629" s="34"/>
      <c r="F629" s="33"/>
      <c r="G629" s="33"/>
      <c r="H629" s="35" t="str">
        <f aca="false">IF(AND(A629="",E629=""),"",IF(OR(A629="",B629="",C629="",E629=""),"빈 칸 확인",IF(N(E629)&lt;=0,"금액 확인",IF(IF(B629="수입",COUNTIF(목록!$B$5:$B$14,C629),COUNTIF(목록!$C$5:$C$24,C629))=0,"분류 확인","OK"))))</f>
        <v/>
      </c>
    </row>
    <row r="630" customFormat="false" ht="15" hidden="false" customHeight="false" outlineLevel="0" collapsed="false">
      <c r="A630" s="32"/>
      <c r="B630" s="33"/>
      <c r="C630" s="33"/>
      <c r="D630" s="33"/>
      <c r="E630" s="34"/>
      <c r="F630" s="33"/>
      <c r="G630" s="33"/>
      <c r="H630" s="35" t="str">
        <f aca="false">IF(AND(A630="",E630=""),"",IF(OR(A630="",B630="",C630="",E630=""),"빈 칸 확인",IF(N(E630)&lt;=0,"금액 확인",IF(IF(B630="수입",COUNTIF(목록!$B$5:$B$14,C630),COUNTIF(목록!$C$5:$C$24,C630))=0,"분류 확인","OK"))))</f>
        <v/>
      </c>
    </row>
    <row r="631" customFormat="false" ht="15" hidden="false" customHeight="false" outlineLevel="0" collapsed="false">
      <c r="A631" s="32"/>
      <c r="B631" s="33"/>
      <c r="C631" s="33"/>
      <c r="D631" s="33"/>
      <c r="E631" s="34"/>
      <c r="F631" s="33"/>
      <c r="G631" s="33"/>
      <c r="H631" s="35" t="str">
        <f aca="false">IF(AND(A631="",E631=""),"",IF(OR(A631="",B631="",C631="",E631=""),"빈 칸 확인",IF(N(E631)&lt;=0,"금액 확인",IF(IF(B631="수입",COUNTIF(목록!$B$5:$B$14,C631),COUNTIF(목록!$C$5:$C$24,C631))=0,"분류 확인","OK"))))</f>
        <v/>
      </c>
    </row>
    <row r="632" customFormat="false" ht="15" hidden="false" customHeight="false" outlineLevel="0" collapsed="false">
      <c r="A632" s="32"/>
      <c r="B632" s="33"/>
      <c r="C632" s="33"/>
      <c r="D632" s="33"/>
      <c r="E632" s="34"/>
      <c r="F632" s="33"/>
      <c r="G632" s="33"/>
      <c r="H632" s="35" t="str">
        <f aca="false">IF(AND(A632="",E632=""),"",IF(OR(A632="",B632="",C632="",E632=""),"빈 칸 확인",IF(N(E632)&lt;=0,"금액 확인",IF(IF(B632="수입",COUNTIF(목록!$B$5:$B$14,C632),COUNTIF(목록!$C$5:$C$24,C632))=0,"분류 확인","OK"))))</f>
        <v/>
      </c>
    </row>
    <row r="633" customFormat="false" ht="15" hidden="false" customHeight="false" outlineLevel="0" collapsed="false">
      <c r="A633" s="32"/>
      <c r="B633" s="33"/>
      <c r="C633" s="33"/>
      <c r="D633" s="33"/>
      <c r="E633" s="34"/>
      <c r="F633" s="33"/>
      <c r="G633" s="33"/>
      <c r="H633" s="35" t="str">
        <f aca="false">IF(AND(A633="",E633=""),"",IF(OR(A633="",B633="",C633="",E633=""),"빈 칸 확인",IF(N(E633)&lt;=0,"금액 확인",IF(IF(B633="수입",COUNTIF(목록!$B$5:$B$14,C633),COUNTIF(목록!$C$5:$C$24,C633))=0,"분류 확인","OK"))))</f>
        <v/>
      </c>
    </row>
    <row r="634" customFormat="false" ht="15" hidden="false" customHeight="false" outlineLevel="0" collapsed="false">
      <c r="A634" s="32"/>
      <c r="B634" s="33"/>
      <c r="C634" s="33"/>
      <c r="D634" s="33"/>
      <c r="E634" s="34"/>
      <c r="F634" s="33"/>
      <c r="G634" s="33"/>
      <c r="H634" s="35" t="str">
        <f aca="false">IF(AND(A634="",E634=""),"",IF(OR(A634="",B634="",C634="",E634=""),"빈 칸 확인",IF(N(E634)&lt;=0,"금액 확인",IF(IF(B634="수입",COUNTIF(목록!$B$5:$B$14,C634),COUNTIF(목록!$C$5:$C$24,C634))=0,"분류 확인","OK"))))</f>
        <v/>
      </c>
    </row>
    <row r="635" customFormat="false" ht="15" hidden="false" customHeight="false" outlineLevel="0" collapsed="false">
      <c r="A635" s="32"/>
      <c r="B635" s="33"/>
      <c r="C635" s="33"/>
      <c r="D635" s="33"/>
      <c r="E635" s="34"/>
      <c r="F635" s="33"/>
      <c r="G635" s="33"/>
      <c r="H635" s="35" t="str">
        <f aca="false">IF(AND(A635="",E635=""),"",IF(OR(A635="",B635="",C635="",E635=""),"빈 칸 확인",IF(N(E635)&lt;=0,"금액 확인",IF(IF(B635="수입",COUNTIF(목록!$B$5:$B$14,C635),COUNTIF(목록!$C$5:$C$24,C635))=0,"분류 확인","OK"))))</f>
        <v/>
      </c>
    </row>
    <row r="636" customFormat="false" ht="15" hidden="false" customHeight="false" outlineLevel="0" collapsed="false">
      <c r="A636" s="32"/>
      <c r="B636" s="33"/>
      <c r="C636" s="33"/>
      <c r="D636" s="33"/>
      <c r="E636" s="34"/>
      <c r="F636" s="33"/>
      <c r="G636" s="33"/>
      <c r="H636" s="35" t="str">
        <f aca="false">IF(AND(A636="",E636=""),"",IF(OR(A636="",B636="",C636="",E636=""),"빈 칸 확인",IF(N(E636)&lt;=0,"금액 확인",IF(IF(B636="수입",COUNTIF(목록!$B$5:$B$14,C636),COUNTIF(목록!$C$5:$C$24,C636))=0,"분류 확인","OK"))))</f>
        <v/>
      </c>
    </row>
    <row r="637" customFormat="false" ht="15" hidden="false" customHeight="false" outlineLevel="0" collapsed="false">
      <c r="A637" s="32"/>
      <c r="B637" s="33"/>
      <c r="C637" s="33"/>
      <c r="D637" s="33"/>
      <c r="E637" s="34"/>
      <c r="F637" s="33"/>
      <c r="G637" s="33"/>
      <c r="H637" s="35" t="str">
        <f aca="false">IF(AND(A637="",E637=""),"",IF(OR(A637="",B637="",C637="",E637=""),"빈 칸 확인",IF(N(E637)&lt;=0,"금액 확인",IF(IF(B637="수입",COUNTIF(목록!$B$5:$B$14,C637),COUNTIF(목록!$C$5:$C$24,C637))=0,"분류 확인","OK"))))</f>
        <v/>
      </c>
    </row>
    <row r="638" customFormat="false" ht="15" hidden="false" customHeight="false" outlineLevel="0" collapsed="false">
      <c r="A638" s="32"/>
      <c r="B638" s="33"/>
      <c r="C638" s="33"/>
      <c r="D638" s="33"/>
      <c r="E638" s="34"/>
      <c r="F638" s="33"/>
      <c r="G638" s="33"/>
      <c r="H638" s="35" t="str">
        <f aca="false">IF(AND(A638="",E638=""),"",IF(OR(A638="",B638="",C638="",E638=""),"빈 칸 확인",IF(N(E638)&lt;=0,"금액 확인",IF(IF(B638="수입",COUNTIF(목록!$B$5:$B$14,C638),COUNTIF(목록!$C$5:$C$24,C638))=0,"분류 확인","OK"))))</f>
        <v/>
      </c>
    </row>
    <row r="639" customFormat="false" ht="15" hidden="false" customHeight="false" outlineLevel="0" collapsed="false">
      <c r="A639" s="32"/>
      <c r="B639" s="33"/>
      <c r="C639" s="33"/>
      <c r="D639" s="33"/>
      <c r="E639" s="34"/>
      <c r="F639" s="33"/>
      <c r="G639" s="33"/>
      <c r="H639" s="35" t="str">
        <f aca="false">IF(AND(A639="",E639=""),"",IF(OR(A639="",B639="",C639="",E639=""),"빈 칸 확인",IF(N(E639)&lt;=0,"금액 확인",IF(IF(B639="수입",COUNTIF(목록!$B$5:$B$14,C639),COUNTIF(목록!$C$5:$C$24,C639))=0,"분류 확인","OK"))))</f>
        <v/>
      </c>
    </row>
    <row r="640" customFormat="false" ht="15" hidden="false" customHeight="false" outlineLevel="0" collapsed="false">
      <c r="A640" s="32"/>
      <c r="B640" s="33"/>
      <c r="C640" s="33"/>
      <c r="D640" s="33"/>
      <c r="E640" s="34"/>
      <c r="F640" s="33"/>
      <c r="G640" s="33"/>
      <c r="H640" s="35" t="str">
        <f aca="false">IF(AND(A640="",E640=""),"",IF(OR(A640="",B640="",C640="",E640=""),"빈 칸 확인",IF(N(E640)&lt;=0,"금액 확인",IF(IF(B640="수입",COUNTIF(목록!$B$5:$B$14,C640),COUNTIF(목록!$C$5:$C$24,C640))=0,"분류 확인","OK"))))</f>
        <v/>
      </c>
    </row>
    <row r="641" customFormat="false" ht="15" hidden="false" customHeight="false" outlineLevel="0" collapsed="false">
      <c r="A641" s="32"/>
      <c r="B641" s="33"/>
      <c r="C641" s="33"/>
      <c r="D641" s="33"/>
      <c r="E641" s="34"/>
      <c r="F641" s="33"/>
      <c r="G641" s="33"/>
      <c r="H641" s="35" t="str">
        <f aca="false">IF(AND(A641="",E641=""),"",IF(OR(A641="",B641="",C641="",E641=""),"빈 칸 확인",IF(N(E641)&lt;=0,"금액 확인",IF(IF(B641="수입",COUNTIF(목록!$B$5:$B$14,C641),COUNTIF(목록!$C$5:$C$24,C641))=0,"분류 확인","OK"))))</f>
        <v/>
      </c>
    </row>
    <row r="642" customFormat="false" ht="15" hidden="false" customHeight="false" outlineLevel="0" collapsed="false">
      <c r="A642" s="32"/>
      <c r="B642" s="33"/>
      <c r="C642" s="33"/>
      <c r="D642" s="33"/>
      <c r="E642" s="34"/>
      <c r="F642" s="33"/>
      <c r="G642" s="33"/>
      <c r="H642" s="35" t="str">
        <f aca="false">IF(AND(A642="",E642=""),"",IF(OR(A642="",B642="",C642="",E642=""),"빈 칸 확인",IF(N(E642)&lt;=0,"금액 확인",IF(IF(B642="수입",COUNTIF(목록!$B$5:$B$14,C642),COUNTIF(목록!$C$5:$C$24,C642))=0,"분류 확인","OK"))))</f>
        <v/>
      </c>
    </row>
    <row r="643" customFormat="false" ht="15" hidden="false" customHeight="false" outlineLevel="0" collapsed="false">
      <c r="A643" s="32"/>
      <c r="B643" s="33"/>
      <c r="C643" s="33"/>
      <c r="D643" s="33"/>
      <c r="E643" s="34"/>
      <c r="F643" s="33"/>
      <c r="G643" s="33"/>
      <c r="H643" s="35" t="str">
        <f aca="false">IF(AND(A643="",E643=""),"",IF(OR(A643="",B643="",C643="",E643=""),"빈 칸 확인",IF(N(E643)&lt;=0,"금액 확인",IF(IF(B643="수입",COUNTIF(목록!$B$5:$B$14,C643),COUNTIF(목록!$C$5:$C$24,C643))=0,"분류 확인","OK"))))</f>
        <v/>
      </c>
    </row>
    <row r="644" customFormat="false" ht="15" hidden="false" customHeight="false" outlineLevel="0" collapsed="false">
      <c r="A644" s="32"/>
      <c r="B644" s="33"/>
      <c r="C644" s="33"/>
      <c r="D644" s="33"/>
      <c r="E644" s="34"/>
      <c r="F644" s="33"/>
      <c r="G644" s="33"/>
      <c r="H644" s="35" t="str">
        <f aca="false">IF(AND(A644="",E644=""),"",IF(OR(A644="",B644="",C644="",E644=""),"빈 칸 확인",IF(N(E644)&lt;=0,"금액 확인",IF(IF(B644="수입",COUNTIF(목록!$B$5:$B$14,C644),COUNTIF(목록!$C$5:$C$24,C644))=0,"분류 확인","OK"))))</f>
        <v/>
      </c>
    </row>
    <row r="645" customFormat="false" ht="15" hidden="false" customHeight="false" outlineLevel="0" collapsed="false">
      <c r="A645" s="32"/>
      <c r="B645" s="33"/>
      <c r="C645" s="33"/>
      <c r="D645" s="33"/>
      <c r="E645" s="34"/>
      <c r="F645" s="33"/>
      <c r="G645" s="33"/>
      <c r="H645" s="35" t="str">
        <f aca="false">IF(AND(A645="",E645=""),"",IF(OR(A645="",B645="",C645="",E645=""),"빈 칸 확인",IF(N(E645)&lt;=0,"금액 확인",IF(IF(B645="수입",COUNTIF(목록!$B$5:$B$14,C645),COUNTIF(목록!$C$5:$C$24,C645))=0,"분류 확인","OK"))))</f>
        <v/>
      </c>
    </row>
    <row r="646" customFormat="false" ht="15" hidden="false" customHeight="false" outlineLevel="0" collapsed="false">
      <c r="A646" s="32"/>
      <c r="B646" s="33"/>
      <c r="C646" s="33"/>
      <c r="D646" s="33"/>
      <c r="E646" s="34"/>
      <c r="F646" s="33"/>
      <c r="G646" s="33"/>
      <c r="H646" s="35" t="str">
        <f aca="false">IF(AND(A646="",E646=""),"",IF(OR(A646="",B646="",C646="",E646=""),"빈 칸 확인",IF(N(E646)&lt;=0,"금액 확인",IF(IF(B646="수입",COUNTIF(목록!$B$5:$B$14,C646),COUNTIF(목록!$C$5:$C$24,C646))=0,"분류 확인","OK"))))</f>
        <v/>
      </c>
    </row>
    <row r="647" customFormat="false" ht="15" hidden="false" customHeight="false" outlineLevel="0" collapsed="false">
      <c r="A647" s="32"/>
      <c r="B647" s="33"/>
      <c r="C647" s="33"/>
      <c r="D647" s="33"/>
      <c r="E647" s="34"/>
      <c r="F647" s="33"/>
      <c r="G647" s="33"/>
      <c r="H647" s="35" t="str">
        <f aca="false">IF(AND(A647="",E647=""),"",IF(OR(A647="",B647="",C647="",E647=""),"빈 칸 확인",IF(N(E647)&lt;=0,"금액 확인",IF(IF(B647="수입",COUNTIF(목록!$B$5:$B$14,C647),COUNTIF(목록!$C$5:$C$24,C647))=0,"분류 확인","OK"))))</f>
        <v/>
      </c>
    </row>
    <row r="648" customFormat="false" ht="15" hidden="false" customHeight="false" outlineLevel="0" collapsed="false">
      <c r="A648" s="32"/>
      <c r="B648" s="33"/>
      <c r="C648" s="33"/>
      <c r="D648" s="33"/>
      <c r="E648" s="34"/>
      <c r="F648" s="33"/>
      <c r="G648" s="33"/>
      <c r="H648" s="35" t="str">
        <f aca="false">IF(AND(A648="",E648=""),"",IF(OR(A648="",B648="",C648="",E648=""),"빈 칸 확인",IF(N(E648)&lt;=0,"금액 확인",IF(IF(B648="수입",COUNTIF(목록!$B$5:$B$14,C648),COUNTIF(목록!$C$5:$C$24,C648))=0,"분류 확인","OK"))))</f>
        <v/>
      </c>
    </row>
    <row r="649" customFormat="false" ht="15" hidden="false" customHeight="false" outlineLevel="0" collapsed="false">
      <c r="A649" s="32"/>
      <c r="B649" s="33"/>
      <c r="C649" s="33"/>
      <c r="D649" s="33"/>
      <c r="E649" s="34"/>
      <c r="F649" s="33"/>
      <c r="G649" s="33"/>
      <c r="H649" s="35" t="str">
        <f aca="false">IF(AND(A649="",E649=""),"",IF(OR(A649="",B649="",C649="",E649=""),"빈 칸 확인",IF(N(E649)&lt;=0,"금액 확인",IF(IF(B649="수입",COUNTIF(목록!$B$5:$B$14,C649),COUNTIF(목록!$C$5:$C$24,C649))=0,"분류 확인","OK"))))</f>
        <v/>
      </c>
    </row>
    <row r="650" customFormat="false" ht="15" hidden="false" customHeight="false" outlineLevel="0" collapsed="false">
      <c r="A650" s="32"/>
      <c r="B650" s="33"/>
      <c r="C650" s="33"/>
      <c r="D650" s="33"/>
      <c r="E650" s="34"/>
      <c r="F650" s="33"/>
      <c r="G650" s="33"/>
      <c r="H650" s="35" t="str">
        <f aca="false">IF(AND(A650="",E650=""),"",IF(OR(A650="",B650="",C650="",E650=""),"빈 칸 확인",IF(N(E650)&lt;=0,"금액 확인",IF(IF(B650="수입",COUNTIF(목록!$B$5:$B$14,C650),COUNTIF(목록!$C$5:$C$24,C650))=0,"분류 확인","OK"))))</f>
        <v/>
      </c>
    </row>
    <row r="651" customFormat="false" ht="15" hidden="false" customHeight="false" outlineLevel="0" collapsed="false">
      <c r="A651" s="32"/>
      <c r="B651" s="33"/>
      <c r="C651" s="33"/>
      <c r="D651" s="33"/>
      <c r="E651" s="34"/>
      <c r="F651" s="33"/>
      <c r="G651" s="33"/>
      <c r="H651" s="35" t="str">
        <f aca="false">IF(AND(A651="",E651=""),"",IF(OR(A651="",B651="",C651="",E651=""),"빈 칸 확인",IF(N(E651)&lt;=0,"금액 확인",IF(IF(B651="수입",COUNTIF(목록!$B$5:$B$14,C651),COUNTIF(목록!$C$5:$C$24,C651))=0,"분류 확인","OK"))))</f>
        <v/>
      </c>
    </row>
    <row r="652" customFormat="false" ht="15" hidden="false" customHeight="false" outlineLevel="0" collapsed="false">
      <c r="A652" s="32"/>
      <c r="B652" s="33"/>
      <c r="C652" s="33"/>
      <c r="D652" s="33"/>
      <c r="E652" s="34"/>
      <c r="F652" s="33"/>
      <c r="G652" s="33"/>
      <c r="H652" s="35" t="str">
        <f aca="false">IF(AND(A652="",E652=""),"",IF(OR(A652="",B652="",C652="",E652=""),"빈 칸 확인",IF(N(E652)&lt;=0,"금액 확인",IF(IF(B652="수입",COUNTIF(목록!$B$5:$B$14,C652),COUNTIF(목록!$C$5:$C$24,C652))=0,"분류 확인","OK"))))</f>
        <v/>
      </c>
    </row>
    <row r="653" customFormat="false" ht="15" hidden="false" customHeight="false" outlineLevel="0" collapsed="false">
      <c r="A653" s="32"/>
      <c r="B653" s="33"/>
      <c r="C653" s="33"/>
      <c r="D653" s="33"/>
      <c r="E653" s="34"/>
      <c r="F653" s="33"/>
      <c r="G653" s="33"/>
      <c r="H653" s="35" t="str">
        <f aca="false">IF(AND(A653="",E653=""),"",IF(OR(A653="",B653="",C653="",E653=""),"빈 칸 확인",IF(N(E653)&lt;=0,"금액 확인",IF(IF(B653="수입",COUNTIF(목록!$B$5:$B$14,C653),COUNTIF(목록!$C$5:$C$24,C653))=0,"분류 확인","OK"))))</f>
        <v/>
      </c>
    </row>
    <row r="654" customFormat="false" ht="15" hidden="false" customHeight="false" outlineLevel="0" collapsed="false">
      <c r="A654" s="32"/>
      <c r="B654" s="33"/>
      <c r="C654" s="33"/>
      <c r="D654" s="33"/>
      <c r="E654" s="34"/>
      <c r="F654" s="33"/>
      <c r="G654" s="33"/>
      <c r="H654" s="35" t="str">
        <f aca="false">IF(AND(A654="",E654=""),"",IF(OR(A654="",B654="",C654="",E654=""),"빈 칸 확인",IF(N(E654)&lt;=0,"금액 확인",IF(IF(B654="수입",COUNTIF(목록!$B$5:$B$14,C654),COUNTIF(목록!$C$5:$C$24,C654))=0,"분류 확인","OK"))))</f>
        <v/>
      </c>
    </row>
    <row r="655" customFormat="false" ht="15" hidden="false" customHeight="false" outlineLevel="0" collapsed="false">
      <c r="A655" s="32"/>
      <c r="B655" s="33"/>
      <c r="C655" s="33"/>
      <c r="D655" s="33"/>
      <c r="E655" s="34"/>
      <c r="F655" s="33"/>
      <c r="G655" s="33"/>
      <c r="H655" s="35" t="str">
        <f aca="false">IF(AND(A655="",E655=""),"",IF(OR(A655="",B655="",C655="",E655=""),"빈 칸 확인",IF(N(E655)&lt;=0,"금액 확인",IF(IF(B655="수입",COUNTIF(목록!$B$5:$B$14,C655),COUNTIF(목록!$C$5:$C$24,C655))=0,"분류 확인","OK"))))</f>
        <v/>
      </c>
    </row>
    <row r="656" customFormat="false" ht="15" hidden="false" customHeight="false" outlineLevel="0" collapsed="false">
      <c r="A656" s="32"/>
      <c r="B656" s="33"/>
      <c r="C656" s="33"/>
      <c r="D656" s="33"/>
      <c r="E656" s="34"/>
      <c r="F656" s="33"/>
      <c r="G656" s="33"/>
      <c r="H656" s="35" t="str">
        <f aca="false">IF(AND(A656="",E656=""),"",IF(OR(A656="",B656="",C656="",E656=""),"빈 칸 확인",IF(N(E656)&lt;=0,"금액 확인",IF(IF(B656="수입",COUNTIF(목록!$B$5:$B$14,C656),COUNTIF(목록!$C$5:$C$24,C656))=0,"분류 확인","OK"))))</f>
        <v/>
      </c>
    </row>
    <row r="657" customFormat="false" ht="15" hidden="false" customHeight="false" outlineLevel="0" collapsed="false">
      <c r="A657" s="32"/>
      <c r="B657" s="33"/>
      <c r="C657" s="33"/>
      <c r="D657" s="33"/>
      <c r="E657" s="34"/>
      <c r="F657" s="33"/>
      <c r="G657" s="33"/>
      <c r="H657" s="35" t="str">
        <f aca="false">IF(AND(A657="",E657=""),"",IF(OR(A657="",B657="",C657="",E657=""),"빈 칸 확인",IF(N(E657)&lt;=0,"금액 확인",IF(IF(B657="수입",COUNTIF(목록!$B$5:$B$14,C657),COUNTIF(목록!$C$5:$C$24,C657))=0,"분류 확인","OK"))))</f>
        <v/>
      </c>
    </row>
    <row r="658" customFormat="false" ht="15" hidden="false" customHeight="false" outlineLevel="0" collapsed="false">
      <c r="A658" s="32"/>
      <c r="B658" s="33"/>
      <c r="C658" s="33"/>
      <c r="D658" s="33"/>
      <c r="E658" s="34"/>
      <c r="F658" s="33"/>
      <c r="G658" s="33"/>
      <c r="H658" s="35" t="str">
        <f aca="false">IF(AND(A658="",E658=""),"",IF(OR(A658="",B658="",C658="",E658=""),"빈 칸 확인",IF(N(E658)&lt;=0,"금액 확인",IF(IF(B658="수입",COUNTIF(목록!$B$5:$B$14,C658),COUNTIF(목록!$C$5:$C$24,C658))=0,"분류 확인","OK"))))</f>
        <v/>
      </c>
    </row>
    <row r="659" customFormat="false" ht="15" hidden="false" customHeight="false" outlineLevel="0" collapsed="false">
      <c r="A659" s="32"/>
      <c r="B659" s="33"/>
      <c r="C659" s="33"/>
      <c r="D659" s="33"/>
      <c r="E659" s="34"/>
      <c r="F659" s="33"/>
      <c r="G659" s="33"/>
      <c r="H659" s="35" t="str">
        <f aca="false">IF(AND(A659="",E659=""),"",IF(OR(A659="",B659="",C659="",E659=""),"빈 칸 확인",IF(N(E659)&lt;=0,"금액 확인",IF(IF(B659="수입",COUNTIF(목록!$B$5:$B$14,C659),COUNTIF(목록!$C$5:$C$24,C659))=0,"분류 확인","OK"))))</f>
        <v/>
      </c>
    </row>
    <row r="660" customFormat="false" ht="15" hidden="false" customHeight="false" outlineLevel="0" collapsed="false">
      <c r="A660" s="32"/>
      <c r="B660" s="33"/>
      <c r="C660" s="33"/>
      <c r="D660" s="33"/>
      <c r="E660" s="34"/>
      <c r="F660" s="33"/>
      <c r="G660" s="33"/>
      <c r="H660" s="35" t="str">
        <f aca="false">IF(AND(A660="",E660=""),"",IF(OR(A660="",B660="",C660="",E660=""),"빈 칸 확인",IF(N(E660)&lt;=0,"금액 확인",IF(IF(B660="수입",COUNTIF(목록!$B$5:$B$14,C660),COUNTIF(목록!$C$5:$C$24,C660))=0,"분류 확인","OK"))))</f>
        <v/>
      </c>
    </row>
    <row r="661" customFormat="false" ht="15" hidden="false" customHeight="false" outlineLevel="0" collapsed="false">
      <c r="A661" s="32"/>
      <c r="B661" s="33"/>
      <c r="C661" s="33"/>
      <c r="D661" s="33"/>
      <c r="E661" s="34"/>
      <c r="F661" s="33"/>
      <c r="G661" s="33"/>
      <c r="H661" s="35" t="str">
        <f aca="false">IF(AND(A661="",E661=""),"",IF(OR(A661="",B661="",C661="",E661=""),"빈 칸 확인",IF(N(E661)&lt;=0,"금액 확인",IF(IF(B661="수입",COUNTIF(목록!$B$5:$B$14,C661),COUNTIF(목록!$C$5:$C$24,C661))=0,"분류 확인","OK"))))</f>
        <v/>
      </c>
    </row>
    <row r="662" customFormat="false" ht="15" hidden="false" customHeight="false" outlineLevel="0" collapsed="false">
      <c r="A662" s="32"/>
      <c r="B662" s="33"/>
      <c r="C662" s="33"/>
      <c r="D662" s="33"/>
      <c r="E662" s="34"/>
      <c r="F662" s="33"/>
      <c r="G662" s="33"/>
      <c r="H662" s="35" t="str">
        <f aca="false">IF(AND(A662="",E662=""),"",IF(OR(A662="",B662="",C662="",E662=""),"빈 칸 확인",IF(N(E662)&lt;=0,"금액 확인",IF(IF(B662="수입",COUNTIF(목록!$B$5:$B$14,C662),COUNTIF(목록!$C$5:$C$24,C662))=0,"분류 확인","OK"))))</f>
        <v/>
      </c>
    </row>
    <row r="663" customFormat="false" ht="15" hidden="false" customHeight="false" outlineLevel="0" collapsed="false">
      <c r="A663" s="32"/>
      <c r="B663" s="33"/>
      <c r="C663" s="33"/>
      <c r="D663" s="33"/>
      <c r="E663" s="34"/>
      <c r="F663" s="33"/>
      <c r="G663" s="33"/>
      <c r="H663" s="35" t="str">
        <f aca="false">IF(AND(A663="",E663=""),"",IF(OR(A663="",B663="",C663="",E663=""),"빈 칸 확인",IF(N(E663)&lt;=0,"금액 확인",IF(IF(B663="수입",COUNTIF(목록!$B$5:$B$14,C663),COUNTIF(목록!$C$5:$C$24,C663))=0,"분류 확인","OK"))))</f>
        <v/>
      </c>
    </row>
    <row r="664" customFormat="false" ht="15" hidden="false" customHeight="false" outlineLevel="0" collapsed="false">
      <c r="A664" s="32"/>
      <c r="B664" s="33"/>
      <c r="C664" s="33"/>
      <c r="D664" s="33"/>
      <c r="E664" s="34"/>
      <c r="F664" s="33"/>
      <c r="G664" s="33"/>
      <c r="H664" s="35" t="str">
        <f aca="false">IF(AND(A664="",E664=""),"",IF(OR(A664="",B664="",C664="",E664=""),"빈 칸 확인",IF(N(E664)&lt;=0,"금액 확인",IF(IF(B664="수입",COUNTIF(목록!$B$5:$B$14,C664),COUNTIF(목록!$C$5:$C$24,C664))=0,"분류 확인","OK"))))</f>
        <v/>
      </c>
    </row>
    <row r="665" customFormat="false" ht="15" hidden="false" customHeight="false" outlineLevel="0" collapsed="false">
      <c r="A665" s="32"/>
      <c r="B665" s="33"/>
      <c r="C665" s="33"/>
      <c r="D665" s="33"/>
      <c r="E665" s="34"/>
      <c r="F665" s="33"/>
      <c r="G665" s="33"/>
      <c r="H665" s="35" t="str">
        <f aca="false">IF(AND(A665="",E665=""),"",IF(OR(A665="",B665="",C665="",E665=""),"빈 칸 확인",IF(N(E665)&lt;=0,"금액 확인",IF(IF(B665="수입",COUNTIF(목록!$B$5:$B$14,C665),COUNTIF(목록!$C$5:$C$24,C665))=0,"분류 확인","OK"))))</f>
        <v/>
      </c>
    </row>
    <row r="666" customFormat="false" ht="15" hidden="false" customHeight="false" outlineLevel="0" collapsed="false">
      <c r="A666" s="32"/>
      <c r="B666" s="33"/>
      <c r="C666" s="33"/>
      <c r="D666" s="33"/>
      <c r="E666" s="34"/>
      <c r="F666" s="33"/>
      <c r="G666" s="33"/>
      <c r="H666" s="35" t="str">
        <f aca="false">IF(AND(A666="",E666=""),"",IF(OR(A666="",B666="",C666="",E666=""),"빈 칸 확인",IF(N(E666)&lt;=0,"금액 확인",IF(IF(B666="수입",COUNTIF(목록!$B$5:$B$14,C666),COUNTIF(목록!$C$5:$C$24,C666))=0,"분류 확인","OK"))))</f>
        <v/>
      </c>
    </row>
    <row r="667" customFormat="false" ht="15" hidden="false" customHeight="false" outlineLevel="0" collapsed="false">
      <c r="A667" s="32"/>
      <c r="B667" s="33"/>
      <c r="C667" s="33"/>
      <c r="D667" s="33"/>
      <c r="E667" s="34"/>
      <c r="F667" s="33"/>
      <c r="G667" s="33"/>
      <c r="H667" s="35" t="str">
        <f aca="false">IF(AND(A667="",E667=""),"",IF(OR(A667="",B667="",C667="",E667=""),"빈 칸 확인",IF(N(E667)&lt;=0,"금액 확인",IF(IF(B667="수입",COUNTIF(목록!$B$5:$B$14,C667),COUNTIF(목록!$C$5:$C$24,C667))=0,"분류 확인","OK"))))</f>
        <v/>
      </c>
    </row>
    <row r="668" customFormat="false" ht="15" hidden="false" customHeight="false" outlineLevel="0" collapsed="false">
      <c r="A668" s="32"/>
      <c r="B668" s="33"/>
      <c r="C668" s="33"/>
      <c r="D668" s="33"/>
      <c r="E668" s="34"/>
      <c r="F668" s="33"/>
      <c r="G668" s="33"/>
      <c r="H668" s="35" t="str">
        <f aca="false">IF(AND(A668="",E668=""),"",IF(OR(A668="",B668="",C668="",E668=""),"빈 칸 확인",IF(N(E668)&lt;=0,"금액 확인",IF(IF(B668="수입",COUNTIF(목록!$B$5:$B$14,C668),COUNTIF(목록!$C$5:$C$24,C668))=0,"분류 확인","OK"))))</f>
        <v/>
      </c>
    </row>
    <row r="669" customFormat="false" ht="15" hidden="false" customHeight="false" outlineLevel="0" collapsed="false">
      <c r="A669" s="32"/>
      <c r="B669" s="33"/>
      <c r="C669" s="33"/>
      <c r="D669" s="33"/>
      <c r="E669" s="34"/>
      <c r="F669" s="33"/>
      <c r="G669" s="33"/>
      <c r="H669" s="35" t="str">
        <f aca="false">IF(AND(A669="",E669=""),"",IF(OR(A669="",B669="",C669="",E669=""),"빈 칸 확인",IF(N(E669)&lt;=0,"금액 확인",IF(IF(B669="수입",COUNTIF(목록!$B$5:$B$14,C669),COUNTIF(목록!$C$5:$C$24,C669))=0,"분류 확인","OK"))))</f>
        <v/>
      </c>
    </row>
    <row r="670" customFormat="false" ht="15" hidden="false" customHeight="false" outlineLevel="0" collapsed="false">
      <c r="A670" s="32"/>
      <c r="B670" s="33"/>
      <c r="C670" s="33"/>
      <c r="D670" s="33"/>
      <c r="E670" s="34"/>
      <c r="F670" s="33"/>
      <c r="G670" s="33"/>
      <c r="H670" s="35" t="str">
        <f aca="false">IF(AND(A670="",E670=""),"",IF(OR(A670="",B670="",C670="",E670=""),"빈 칸 확인",IF(N(E670)&lt;=0,"금액 확인",IF(IF(B670="수입",COUNTIF(목록!$B$5:$B$14,C670),COUNTIF(목록!$C$5:$C$24,C670))=0,"분류 확인","OK"))))</f>
        <v/>
      </c>
    </row>
    <row r="671" customFormat="false" ht="15" hidden="false" customHeight="false" outlineLevel="0" collapsed="false">
      <c r="A671" s="32"/>
      <c r="B671" s="33"/>
      <c r="C671" s="33"/>
      <c r="D671" s="33"/>
      <c r="E671" s="34"/>
      <c r="F671" s="33"/>
      <c r="G671" s="33"/>
      <c r="H671" s="35" t="str">
        <f aca="false">IF(AND(A671="",E671=""),"",IF(OR(A671="",B671="",C671="",E671=""),"빈 칸 확인",IF(N(E671)&lt;=0,"금액 확인",IF(IF(B671="수입",COUNTIF(목록!$B$5:$B$14,C671),COUNTIF(목록!$C$5:$C$24,C671))=0,"분류 확인","OK"))))</f>
        <v/>
      </c>
    </row>
    <row r="672" customFormat="false" ht="15" hidden="false" customHeight="false" outlineLevel="0" collapsed="false">
      <c r="A672" s="32"/>
      <c r="B672" s="33"/>
      <c r="C672" s="33"/>
      <c r="D672" s="33"/>
      <c r="E672" s="34"/>
      <c r="F672" s="33"/>
      <c r="G672" s="33"/>
      <c r="H672" s="35" t="str">
        <f aca="false">IF(AND(A672="",E672=""),"",IF(OR(A672="",B672="",C672="",E672=""),"빈 칸 확인",IF(N(E672)&lt;=0,"금액 확인",IF(IF(B672="수입",COUNTIF(목록!$B$5:$B$14,C672),COUNTIF(목록!$C$5:$C$24,C672))=0,"분류 확인","OK"))))</f>
        <v/>
      </c>
    </row>
    <row r="673" customFormat="false" ht="15" hidden="false" customHeight="false" outlineLevel="0" collapsed="false">
      <c r="A673" s="32"/>
      <c r="B673" s="33"/>
      <c r="C673" s="33"/>
      <c r="D673" s="33"/>
      <c r="E673" s="34"/>
      <c r="F673" s="33"/>
      <c r="G673" s="33"/>
      <c r="H673" s="35" t="str">
        <f aca="false">IF(AND(A673="",E673=""),"",IF(OR(A673="",B673="",C673="",E673=""),"빈 칸 확인",IF(N(E673)&lt;=0,"금액 확인",IF(IF(B673="수입",COUNTIF(목록!$B$5:$B$14,C673),COUNTIF(목록!$C$5:$C$24,C673))=0,"분류 확인","OK"))))</f>
        <v/>
      </c>
    </row>
    <row r="674" customFormat="false" ht="15" hidden="false" customHeight="false" outlineLevel="0" collapsed="false">
      <c r="A674" s="32"/>
      <c r="B674" s="33"/>
      <c r="C674" s="33"/>
      <c r="D674" s="33"/>
      <c r="E674" s="34"/>
      <c r="F674" s="33"/>
      <c r="G674" s="33"/>
      <c r="H674" s="35" t="str">
        <f aca="false">IF(AND(A674="",E674=""),"",IF(OR(A674="",B674="",C674="",E674=""),"빈 칸 확인",IF(N(E674)&lt;=0,"금액 확인",IF(IF(B674="수입",COUNTIF(목록!$B$5:$B$14,C674),COUNTIF(목록!$C$5:$C$24,C674))=0,"분류 확인","OK"))))</f>
        <v/>
      </c>
    </row>
    <row r="675" customFormat="false" ht="15" hidden="false" customHeight="false" outlineLevel="0" collapsed="false">
      <c r="A675" s="32"/>
      <c r="B675" s="33"/>
      <c r="C675" s="33"/>
      <c r="D675" s="33"/>
      <c r="E675" s="34"/>
      <c r="F675" s="33"/>
      <c r="G675" s="33"/>
      <c r="H675" s="35" t="str">
        <f aca="false">IF(AND(A675="",E675=""),"",IF(OR(A675="",B675="",C675="",E675=""),"빈 칸 확인",IF(N(E675)&lt;=0,"금액 확인",IF(IF(B675="수입",COUNTIF(목록!$B$5:$B$14,C675),COUNTIF(목록!$C$5:$C$24,C675))=0,"분류 확인","OK"))))</f>
        <v/>
      </c>
    </row>
    <row r="676" customFormat="false" ht="15" hidden="false" customHeight="false" outlineLevel="0" collapsed="false">
      <c r="A676" s="32"/>
      <c r="B676" s="33"/>
      <c r="C676" s="33"/>
      <c r="D676" s="33"/>
      <c r="E676" s="34"/>
      <c r="F676" s="33"/>
      <c r="G676" s="33"/>
      <c r="H676" s="35" t="str">
        <f aca="false">IF(AND(A676="",E676=""),"",IF(OR(A676="",B676="",C676="",E676=""),"빈 칸 확인",IF(N(E676)&lt;=0,"금액 확인",IF(IF(B676="수입",COUNTIF(목록!$B$5:$B$14,C676),COUNTIF(목록!$C$5:$C$24,C676))=0,"분류 확인","OK"))))</f>
        <v/>
      </c>
    </row>
    <row r="677" customFormat="false" ht="15" hidden="false" customHeight="false" outlineLevel="0" collapsed="false">
      <c r="A677" s="32"/>
      <c r="B677" s="33"/>
      <c r="C677" s="33"/>
      <c r="D677" s="33"/>
      <c r="E677" s="34"/>
      <c r="F677" s="33"/>
      <c r="G677" s="33"/>
      <c r="H677" s="35" t="str">
        <f aca="false">IF(AND(A677="",E677=""),"",IF(OR(A677="",B677="",C677="",E677=""),"빈 칸 확인",IF(N(E677)&lt;=0,"금액 확인",IF(IF(B677="수입",COUNTIF(목록!$B$5:$B$14,C677),COUNTIF(목록!$C$5:$C$24,C677))=0,"분류 확인","OK"))))</f>
        <v/>
      </c>
    </row>
    <row r="678" customFormat="false" ht="15" hidden="false" customHeight="false" outlineLevel="0" collapsed="false">
      <c r="A678" s="32"/>
      <c r="B678" s="33"/>
      <c r="C678" s="33"/>
      <c r="D678" s="33"/>
      <c r="E678" s="34"/>
      <c r="F678" s="33"/>
      <c r="G678" s="33"/>
      <c r="H678" s="35" t="str">
        <f aca="false">IF(AND(A678="",E678=""),"",IF(OR(A678="",B678="",C678="",E678=""),"빈 칸 확인",IF(N(E678)&lt;=0,"금액 확인",IF(IF(B678="수입",COUNTIF(목록!$B$5:$B$14,C678),COUNTIF(목록!$C$5:$C$24,C678))=0,"분류 확인","OK"))))</f>
        <v/>
      </c>
    </row>
    <row r="679" customFormat="false" ht="15" hidden="false" customHeight="false" outlineLevel="0" collapsed="false">
      <c r="A679" s="32"/>
      <c r="B679" s="33"/>
      <c r="C679" s="33"/>
      <c r="D679" s="33"/>
      <c r="E679" s="34"/>
      <c r="F679" s="33"/>
      <c r="G679" s="33"/>
      <c r="H679" s="35" t="str">
        <f aca="false">IF(AND(A679="",E679=""),"",IF(OR(A679="",B679="",C679="",E679=""),"빈 칸 확인",IF(N(E679)&lt;=0,"금액 확인",IF(IF(B679="수입",COUNTIF(목록!$B$5:$B$14,C679),COUNTIF(목록!$C$5:$C$24,C679))=0,"분류 확인","OK"))))</f>
        <v/>
      </c>
    </row>
    <row r="680" customFormat="false" ht="15" hidden="false" customHeight="false" outlineLevel="0" collapsed="false">
      <c r="A680" s="32"/>
      <c r="B680" s="33"/>
      <c r="C680" s="33"/>
      <c r="D680" s="33"/>
      <c r="E680" s="34"/>
      <c r="F680" s="33"/>
      <c r="G680" s="33"/>
      <c r="H680" s="35" t="str">
        <f aca="false">IF(AND(A680="",E680=""),"",IF(OR(A680="",B680="",C680="",E680=""),"빈 칸 확인",IF(N(E680)&lt;=0,"금액 확인",IF(IF(B680="수입",COUNTIF(목록!$B$5:$B$14,C680),COUNTIF(목록!$C$5:$C$24,C680))=0,"분류 확인","OK"))))</f>
        <v/>
      </c>
    </row>
    <row r="681" customFormat="false" ht="15" hidden="false" customHeight="false" outlineLevel="0" collapsed="false">
      <c r="A681" s="32"/>
      <c r="B681" s="33"/>
      <c r="C681" s="33"/>
      <c r="D681" s="33"/>
      <c r="E681" s="34"/>
      <c r="F681" s="33"/>
      <c r="G681" s="33"/>
      <c r="H681" s="35" t="str">
        <f aca="false">IF(AND(A681="",E681=""),"",IF(OR(A681="",B681="",C681="",E681=""),"빈 칸 확인",IF(N(E681)&lt;=0,"금액 확인",IF(IF(B681="수입",COUNTIF(목록!$B$5:$B$14,C681),COUNTIF(목록!$C$5:$C$24,C681))=0,"분류 확인","OK"))))</f>
        <v/>
      </c>
    </row>
    <row r="682" customFormat="false" ht="15" hidden="false" customHeight="false" outlineLevel="0" collapsed="false">
      <c r="A682" s="32"/>
      <c r="B682" s="33"/>
      <c r="C682" s="33"/>
      <c r="D682" s="33"/>
      <c r="E682" s="34"/>
      <c r="F682" s="33"/>
      <c r="G682" s="33"/>
      <c r="H682" s="35" t="str">
        <f aca="false">IF(AND(A682="",E682=""),"",IF(OR(A682="",B682="",C682="",E682=""),"빈 칸 확인",IF(N(E682)&lt;=0,"금액 확인",IF(IF(B682="수입",COUNTIF(목록!$B$5:$B$14,C682),COUNTIF(목록!$C$5:$C$24,C682))=0,"분류 확인","OK"))))</f>
        <v/>
      </c>
    </row>
    <row r="683" customFormat="false" ht="15" hidden="false" customHeight="false" outlineLevel="0" collapsed="false">
      <c r="A683" s="32"/>
      <c r="B683" s="33"/>
      <c r="C683" s="33"/>
      <c r="D683" s="33"/>
      <c r="E683" s="34"/>
      <c r="F683" s="33"/>
      <c r="G683" s="33"/>
      <c r="H683" s="35" t="str">
        <f aca="false">IF(AND(A683="",E683=""),"",IF(OR(A683="",B683="",C683="",E683=""),"빈 칸 확인",IF(N(E683)&lt;=0,"금액 확인",IF(IF(B683="수입",COUNTIF(목록!$B$5:$B$14,C683),COUNTIF(목록!$C$5:$C$24,C683))=0,"분류 확인","OK"))))</f>
        <v/>
      </c>
    </row>
    <row r="684" customFormat="false" ht="15" hidden="false" customHeight="false" outlineLevel="0" collapsed="false">
      <c r="A684" s="32"/>
      <c r="B684" s="33"/>
      <c r="C684" s="33"/>
      <c r="D684" s="33"/>
      <c r="E684" s="34"/>
      <c r="F684" s="33"/>
      <c r="G684" s="33"/>
      <c r="H684" s="35" t="str">
        <f aca="false">IF(AND(A684="",E684=""),"",IF(OR(A684="",B684="",C684="",E684=""),"빈 칸 확인",IF(N(E684)&lt;=0,"금액 확인",IF(IF(B684="수입",COUNTIF(목록!$B$5:$B$14,C684),COUNTIF(목록!$C$5:$C$24,C684))=0,"분류 확인","OK"))))</f>
        <v/>
      </c>
    </row>
    <row r="685" customFormat="false" ht="15" hidden="false" customHeight="false" outlineLevel="0" collapsed="false">
      <c r="A685" s="32"/>
      <c r="B685" s="33"/>
      <c r="C685" s="33"/>
      <c r="D685" s="33"/>
      <c r="E685" s="34"/>
      <c r="F685" s="33"/>
      <c r="G685" s="33"/>
      <c r="H685" s="35" t="str">
        <f aca="false">IF(AND(A685="",E685=""),"",IF(OR(A685="",B685="",C685="",E685=""),"빈 칸 확인",IF(N(E685)&lt;=0,"금액 확인",IF(IF(B685="수입",COUNTIF(목록!$B$5:$B$14,C685),COUNTIF(목록!$C$5:$C$24,C685))=0,"분류 확인","OK"))))</f>
        <v/>
      </c>
    </row>
    <row r="686" customFormat="false" ht="15" hidden="false" customHeight="false" outlineLevel="0" collapsed="false">
      <c r="A686" s="32"/>
      <c r="B686" s="33"/>
      <c r="C686" s="33"/>
      <c r="D686" s="33"/>
      <c r="E686" s="34"/>
      <c r="F686" s="33"/>
      <c r="G686" s="33"/>
      <c r="H686" s="35" t="str">
        <f aca="false">IF(AND(A686="",E686=""),"",IF(OR(A686="",B686="",C686="",E686=""),"빈 칸 확인",IF(N(E686)&lt;=0,"금액 확인",IF(IF(B686="수입",COUNTIF(목록!$B$5:$B$14,C686),COUNTIF(목록!$C$5:$C$24,C686))=0,"분류 확인","OK"))))</f>
        <v/>
      </c>
    </row>
    <row r="687" customFormat="false" ht="15" hidden="false" customHeight="false" outlineLevel="0" collapsed="false">
      <c r="A687" s="32"/>
      <c r="B687" s="33"/>
      <c r="C687" s="33"/>
      <c r="D687" s="33"/>
      <c r="E687" s="34"/>
      <c r="F687" s="33"/>
      <c r="G687" s="33"/>
      <c r="H687" s="35" t="str">
        <f aca="false">IF(AND(A687="",E687=""),"",IF(OR(A687="",B687="",C687="",E687=""),"빈 칸 확인",IF(N(E687)&lt;=0,"금액 확인",IF(IF(B687="수입",COUNTIF(목록!$B$5:$B$14,C687),COUNTIF(목록!$C$5:$C$24,C687))=0,"분류 확인","OK"))))</f>
        <v/>
      </c>
    </row>
    <row r="688" customFormat="false" ht="15" hidden="false" customHeight="false" outlineLevel="0" collapsed="false">
      <c r="A688" s="32"/>
      <c r="B688" s="33"/>
      <c r="C688" s="33"/>
      <c r="D688" s="33"/>
      <c r="E688" s="34"/>
      <c r="F688" s="33"/>
      <c r="G688" s="33"/>
      <c r="H688" s="35" t="str">
        <f aca="false">IF(AND(A688="",E688=""),"",IF(OR(A688="",B688="",C688="",E688=""),"빈 칸 확인",IF(N(E688)&lt;=0,"금액 확인",IF(IF(B688="수입",COUNTIF(목록!$B$5:$B$14,C688),COUNTIF(목록!$C$5:$C$24,C688))=0,"분류 확인","OK"))))</f>
        <v/>
      </c>
    </row>
    <row r="689" customFormat="false" ht="15" hidden="false" customHeight="false" outlineLevel="0" collapsed="false">
      <c r="A689" s="32"/>
      <c r="B689" s="33"/>
      <c r="C689" s="33"/>
      <c r="D689" s="33"/>
      <c r="E689" s="34"/>
      <c r="F689" s="33"/>
      <c r="G689" s="33"/>
      <c r="H689" s="35" t="str">
        <f aca="false">IF(AND(A689="",E689=""),"",IF(OR(A689="",B689="",C689="",E689=""),"빈 칸 확인",IF(N(E689)&lt;=0,"금액 확인",IF(IF(B689="수입",COUNTIF(목록!$B$5:$B$14,C689),COUNTIF(목록!$C$5:$C$24,C689))=0,"분류 확인","OK"))))</f>
        <v/>
      </c>
    </row>
    <row r="690" customFormat="false" ht="15" hidden="false" customHeight="false" outlineLevel="0" collapsed="false">
      <c r="A690" s="32"/>
      <c r="B690" s="33"/>
      <c r="C690" s="33"/>
      <c r="D690" s="33"/>
      <c r="E690" s="34"/>
      <c r="F690" s="33"/>
      <c r="G690" s="33"/>
      <c r="H690" s="35" t="str">
        <f aca="false">IF(AND(A690="",E690=""),"",IF(OR(A690="",B690="",C690="",E690=""),"빈 칸 확인",IF(N(E690)&lt;=0,"금액 확인",IF(IF(B690="수입",COUNTIF(목록!$B$5:$B$14,C690),COUNTIF(목록!$C$5:$C$24,C690))=0,"분류 확인","OK"))))</f>
        <v/>
      </c>
    </row>
    <row r="691" customFormat="false" ht="15" hidden="false" customHeight="false" outlineLevel="0" collapsed="false">
      <c r="A691" s="32"/>
      <c r="B691" s="33"/>
      <c r="C691" s="33"/>
      <c r="D691" s="33"/>
      <c r="E691" s="34"/>
      <c r="F691" s="33"/>
      <c r="G691" s="33"/>
      <c r="H691" s="35" t="str">
        <f aca="false">IF(AND(A691="",E691=""),"",IF(OR(A691="",B691="",C691="",E691=""),"빈 칸 확인",IF(N(E691)&lt;=0,"금액 확인",IF(IF(B691="수입",COUNTIF(목록!$B$5:$B$14,C691),COUNTIF(목록!$C$5:$C$24,C691))=0,"분류 확인","OK"))))</f>
        <v/>
      </c>
    </row>
    <row r="692" customFormat="false" ht="15" hidden="false" customHeight="false" outlineLevel="0" collapsed="false">
      <c r="A692" s="32"/>
      <c r="B692" s="33"/>
      <c r="C692" s="33"/>
      <c r="D692" s="33"/>
      <c r="E692" s="34"/>
      <c r="F692" s="33"/>
      <c r="G692" s="33"/>
      <c r="H692" s="35" t="str">
        <f aca="false">IF(AND(A692="",E692=""),"",IF(OR(A692="",B692="",C692="",E692=""),"빈 칸 확인",IF(N(E692)&lt;=0,"금액 확인",IF(IF(B692="수입",COUNTIF(목록!$B$5:$B$14,C692),COUNTIF(목록!$C$5:$C$24,C692))=0,"분류 확인","OK"))))</f>
        <v/>
      </c>
    </row>
    <row r="693" customFormat="false" ht="15" hidden="false" customHeight="false" outlineLevel="0" collapsed="false">
      <c r="A693" s="32"/>
      <c r="B693" s="33"/>
      <c r="C693" s="33"/>
      <c r="D693" s="33"/>
      <c r="E693" s="34"/>
      <c r="F693" s="33"/>
      <c r="G693" s="33"/>
      <c r="H693" s="35" t="str">
        <f aca="false">IF(AND(A693="",E693=""),"",IF(OR(A693="",B693="",C693="",E693=""),"빈 칸 확인",IF(N(E693)&lt;=0,"금액 확인",IF(IF(B693="수입",COUNTIF(목록!$B$5:$B$14,C693),COUNTIF(목록!$C$5:$C$24,C693))=0,"분류 확인","OK"))))</f>
        <v/>
      </c>
    </row>
    <row r="694" customFormat="false" ht="15" hidden="false" customHeight="false" outlineLevel="0" collapsed="false">
      <c r="A694" s="32"/>
      <c r="B694" s="33"/>
      <c r="C694" s="33"/>
      <c r="D694" s="33"/>
      <c r="E694" s="34"/>
      <c r="F694" s="33"/>
      <c r="G694" s="33"/>
      <c r="H694" s="35" t="str">
        <f aca="false">IF(AND(A694="",E694=""),"",IF(OR(A694="",B694="",C694="",E694=""),"빈 칸 확인",IF(N(E694)&lt;=0,"금액 확인",IF(IF(B694="수입",COUNTIF(목록!$B$5:$B$14,C694),COUNTIF(목록!$C$5:$C$24,C694))=0,"분류 확인","OK"))))</f>
        <v/>
      </c>
    </row>
    <row r="695" customFormat="false" ht="15" hidden="false" customHeight="false" outlineLevel="0" collapsed="false">
      <c r="A695" s="32"/>
      <c r="B695" s="33"/>
      <c r="C695" s="33"/>
      <c r="D695" s="33"/>
      <c r="E695" s="34"/>
      <c r="F695" s="33"/>
      <c r="G695" s="33"/>
      <c r="H695" s="35" t="str">
        <f aca="false">IF(AND(A695="",E695=""),"",IF(OR(A695="",B695="",C695="",E695=""),"빈 칸 확인",IF(N(E695)&lt;=0,"금액 확인",IF(IF(B695="수입",COUNTIF(목록!$B$5:$B$14,C695),COUNTIF(목록!$C$5:$C$24,C695))=0,"분류 확인","OK"))))</f>
        <v/>
      </c>
    </row>
    <row r="696" customFormat="false" ht="15" hidden="false" customHeight="false" outlineLevel="0" collapsed="false">
      <c r="A696" s="32"/>
      <c r="B696" s="33"/>
      <c r="C696" s="33"/>
      <c r="D696" s="33"/>
      <c r="E696" s="34"/>
      <c r="F696" s="33"/>
      <c r="G696" s="33"/>
      <c r="H696" s="35" t="str">
        <f aca="false">IF(AND(A696="",E696=""),"",IF(OR(A696="",B696="",C696="",E696=""),"빈 칸 확인",IF(N(E696)&lt;=0,"금액 확인",IF(IF(B696="수입",COUNTIF(목록!$B$5:$B$14,C696),COUNTIF(목록!$C$5:$C$24,C696))=0,"분류 확인","OK"))))</f>
        <v/>
      </c>
    </row>
    <row r="697" customFormat="false" ht="15" hidden="false" customHeight="false" outlineLevel="0" collapsed="false">
      <c r="A697" s="32"/>
      <c r="B697" s="33"/>
      <c r="C697" s="33"/>
      <c r="D697" s="33"/>
      <c r="E697" s="34"/>
      <c r="F697" s="33"/>
      <c r="G697" s="33"/>
      <c r="H697" s="35" t="str">
        <f aca="false">IF(AND(A697="",E697=""),"",IF(OR(A697="",B697="",C697="",E697=""),"빈 칸 확인",IF(N(E697)&lt;=0,"금액 확인",IF(IF(B697="수입",COUNTIF(목록!$B$5:$B$14,C697),COUNTIF(목록!$C$5:$C$24,C697))=0,"분류 확인","OK"))))</f>
        <v/>
      </c>
    </row>
    <row r="698" customFormat="false" ht="15" hidden="false" customHeight="false" outlineLevel="0" collapsed="false">
      <c r="A698" s="32"/>
      <c r="B698" s="33"/>
      <c r="C698" s="33"/>
      <c r="D698" s="33"/>
      <c r="E698" s="34"/>
      <c r="F698" s="33"/>
      <c r="G698" s="33"/>
      <c r="H698" s="35" t="str">
        <f aca="false">IF(AND(A698="",E698=""),"",IF(OR(A698="",B698="",C698="",E698=""),"빈 칸 확인",IF(N(E698)&lt;=0,"금액 확인",IF(IF(B698="수입",COUNTIF(목록!$B$5:$B$14,C698),COUNTIF(목록!$C$5:$C$24,C698))=0,"분류 확인","OK"))))</f>
        <v/>
      </c>
    </row>
    <row r="699" customFormat="false" ht="15" hidden="false" customHeight="false" outlineLevel="0" collapsed="false">
      <c r="A699" s="32"/>
      <c r="B699" s="33"/>
      <c r="C699" s="33"/>
      <c r="D699" s="33"/>
      <c r="E699" s="34"/>
      <c r="F699" s="33"/>
      <c r="G699" s="33"/>
      <c r="H699" s="35" t="str">
        <f aca="false">IF(AND(A699="",E699=""),"",IF(OR(A699="",B699="",C699="",E699=""),"빈 칸 확인",IF(N(E699)&lt;=0,"금액 확인",IF(IF(B699="수입",COUNTIF(목록!$B$5:$B$14,C699),COUNTIF(목록!$C$5:$C$24,C699))=0,"분류 확인","OK"))))</f>
        <v/>
      </c>
    </row>
    <row r="700" customFormat="false" ht="15" hidden="false" customHeight="false" outlineLevel="0" collapsed="false">
      <c r="A700" s="32"/>
      <c r="B700" s="33"/>
      <c r="C700" s="33"/>
      <c r="D700" s="33"/>
      <c r="E700" s="34"/>
      <c r="F700" s="33"/>
      <c r="G700" s="33"/>
      <c r="H700" s="35" t="str">
        <f aca="false">IF(AND(A700="",E700=""),"",IF(OR(A700="",B700="",C700="",E700=""),"빈 칸 확인",IF(N(E700)&lt;=0,"금액 확인",IF(IF(B700="수입",COUNTIF(목록!$B$5:$B$14,C700),COUNTIF(목록!$C$5:$C$24,C700))=0,"분류 확인","OK"))))</f>
        <v/>
      </c>
    </row>
    <row r="701" customFormat="false" ht="15" hidden="false" customHeight="false" outlineLevel="0" collapsed="false">
      <c r="A701" s="32"/>
      <c r="B701" s="33"/>
      <c r="C701" s="33"/>
      <c r="D701" s="33"/>
      <c r="E701" s="34"/>
      <c r="F701" s="33"/>
      <c r="G701" s="33"/>
      <c r="H701" s="35" t="str">
        <f aca="false">IF(AND(A701="",E701=""),"",IF(OR(A701="",B701="",C701="",E701=""),"빈 칸 확인",IF(N(E701)&lt;=0,"금액 확인",IF(IF(B701="수입",COUNTIF(목록!$B$5:$B$14,C701),COUNTIF(목록!$C$5:$C$24,C701))=0,"분류 확인","OK"))))</f>
        <v/>
      </c>
    </row>
    <row r="702" customFormat="false" ht="15" hidden="false" customHeight="false" outlineLevel="0" collapsed="false">
      <c r="A702" s="32"/>
      <c r="B702" s="33"/>
      <c r="C702" s="33"/>
      <c r="D702" s="33"/>
      <c r="E702" s="34"/>
      <c r="F702" s="33"/>
      <c r="G702" s="33"/>
      <c r="H702" s="35" t="str">
        <f aca="false">IF(AND(A702="",E702=""),"",IF(OR(A702="",B702="",C702="",E702=""),"빈 칸 확인",IF(N(E702)&lt;=0,"금액 확인",IF(IF(B702="수입",COUNTIF(목록!$B$5:$B$14,C702),COUNTIF(목록!$C$5:$C$24,C702))=0,"분류 확인","OK"))))</f>
        <v/>
      </c>
    </row>
    <row r="703" customFormat="false" ht="15" hidden="false" customHeight="false" outlineLevel="0" collapsed="false">
      <c r="A703" s="32"/>
      <c r="B703" s="33"/>
      <c r="C703" s="33"/>
      <c r="D703" s="33"/>
      <c r="E703" s="34"/>
      <c r="F703" s="33"/>
      <c r="G703" s="33"/>
      <c r="H703" s="35" t="str">
        <f aca="false">IF(AND(A703="",E703=""),"",IF(OR(A703="",B703="",C703="",E703=""),"빈 칸 확인",IF(N(E703)&lt;=0,"금액 확인",IF(IF(B703="수입",COUNTIF(목록!$B$5:$B$14,C703),COUNTIF(목록!$C$5:$C$24,C703))=0,"분류 확인","OK"))))</f>
        <v/>
      </c>
    </row>
    <row r="704" customFormat="false" ht="15" hidden="false" customHeight="false" outlineLevel="0" collapsed="false">
      <c r="A704" s="32"/>
      <c r="B704" s="33"/>
      <c r="C704" s="33"/>
      <c r="D704" s="33"/>
      <c r="E704" s="34"/>
      <c r="F704" s="33"/>
      <c r="G704" s="33"/>
      <c r="H704" s="35" t="str">
        <f aca="false">IF(AND(A704="",E704=""),"",IF(OR(A704="",B704="",C704="",E704=""),"빈 칸 확인",IF(N(E704)&lt;=0,"금액 확인",IF(IF(B704="수입",COUNTIF(목록!$B$5:$B$14,C704),COUNTIF(목록!$C$5:$C$24,C704))=0,"분류 확인","OK"))))</f>
        <v/>
      </c>
    </row>
    <row r="705" customFormat="false" ht="15" hidden="false" customHeight="false" outlineLevel="0" collapsed="false">
      <c r="A705" s="32"/>
      <c r="B705" s="33"/>
      <c r="C705" s="33"/>
      <c r="D705" s="33"/>
      <c r="E705" s="34"/>
      <c r="F705" s="33"/>
      <c r="G705" s="33"/>
      <c r="H705" s="35" t="str">
        <f aca="false">IF(AND(A705="",E705=""),"",IF(OR(A705="",B705="",C705="",E705=""),"빈 칸 확인",IF(N(E705)&lt;=0,"금액 확인",IF(IF(B705="수입",COUNTIF(목록!$B$5:$B$14,C705),COUNTIF(목록!$C$5:$C$24,C705))=0,"분류 확인","OK"))))</f>
        <v/>
      </c>
    </row>
    <row r="706" customFormat="false" ht="15" hidden="false" customHeight="false" outlineLevel="0" collapsed="false">
      <c r="A706" s="32"/>
      <c r="B706" s="33"/>
      <c r="C706" s="33"/>
      <c r="D706" s="33"/>
      <c r="E706" s="34"/>
      <c r="F706" s="33"/>
      <c r="G706" s="33"/>
      <c r="H706" s="35" t="str">
        <f aca="false">IF(AND(A706="",E706=""),"",IF(OR(A706="",B706="",C706="",E706=""),"빈 칸 확인",IF(N(E706)&lt;=0,"금액 확인",IF(IF(B706="수입",COUNTIF(목록!$B$5:$B$14,C706),COUNTIF(목록!$C$5:$C$24,C706))=0,"분류 확인","OK"))))</f>
        <v/>
      </c>
    </row>
    <row r="707" customFormat="false" ht="15" hidden="false" customHeight="false" outlineLevel="0" collapsed="false">
      <c r="A707" s="32"/>
      <c r="B707" s="33"/>
      <c r="C707" s="33"/>
      <c r="D707" s="33"/>
      <c r="E707" s="34"/>
      <c r="F707" s="33"/>
      <c r="G707" s="33"/>
      <c r="H707" s="35" t="str">
        <f aca="false">IF(AND(A707="",E707=""),"",IF(OR(A707="",B707="",C707="",E707=""),"빈 칸 확인",IF(N(E707)&lt;=0,"금액 확인",IF(IF(B707="수입",COUNTIF(목록!$B$5:$B$14,C707),COUNTIF(목록!$C$5:$C$24,C707))=0,"분류 확인","OK"))))</f>
        <v/>
      </c>
    </row>
    <row r="708" customFormat="false" ht="15" hidden="false" customHeight="false" outlineLevel="0" collapsed="false">
      <c r="A708" s="32"/>
      <c r="B708" s="33"/>
      <c r="C708" s="33"/>
      <c r="D708" s="33"/>
      <c r="E708" s="34"/>
      <c r="F708" s="33"/>
      <c r="G708" s="33"/>
      <c r="H708" s="35" t="str">
        <f aca="false">IF(AND(A708="",E708=""),"",IF(OR(A708="",B708="",C708="",E708=""),"빈 칸 확인",IF(N(E708)&lt;=0,"금액 확인",IF(IF(B708="수입",COUNTIF(목록!$B$5:$B$14,C708),COUNTIF(목록!$C$5:$C$24,C708))=0,"분류 확인","OK"))))</f>
        <v/>
      </c>
    </row>
    <row r="709" customFormat="false" ht="15" hidden="false" customHeight="false" outlineLevel="0" collapsed="false">
      <c r="A709" s="32"/>
      <c r="B709" s="33"/>
      <c r="C709" s="33"/>
      <c r="D709" s="33"/>
      <c r="E709" s="34"/>
      <c r="F709" s="33"/>
      <c r="G709" s="33"/>
      <c r="H709" s="35" t="str">
        <f aca="false">IF(AND(A709="",E709=""),"",IF(OR(A709="",B709="",C709="",E709=""),"빈 칸 확인",IF(N(E709)&lt;=0,"금액 확인",IF(IF(B709="수입",COUNTIF(목록!$B$5:$B$14,C709),COUNTIF(목록!$C$5:$C$24,C709))=0,"분류 확인","OK"))))</f>
        <v/>
      </c>
    </row>
    <row r="710" customFormat="false" ht="15" hidden="false" customHeight="false" outlineLevel="0" collapsed="false">
      <c r="A710" s="32"/>
      <c r="B710" s="33"/>
      <c r="C710" s="33"/>
      <c r="D710" s="33"/>
      <c r="E710" s="34"/>
      <c r="F710" s="33"/>
      <c r="G710" s="33"/>
      <c r="H710" s="35" t="str">
        <f aca="false">IF(AND(A710="",E710=""),"",IF(OR(A710="",B710="",C710="",E710=""),"빈 칸 확인",IF(N(E710)&lt;=0,"금액 확인",IF(IF(B710="수입",COUNTIF(목록!$B$5:$B$14,C710),COUNTIF(목록!$C$5:$C$24,C710))=0,"분류 확인","OK"))))</f>
        <v/>
      </c>
    </row>
    <row r="711" customFormat="false" ht="15" hidden="false" customHeight="false" outlineLevel="0" collapsed="false">
      <c r="A711" s="32"/>
      <c r="B711" s="33"/>
      <c r="C711" s="33"/>
      <c r="D711" s="33"/>
      <c r="E711" s="34"/>
      <c r="F711" s="33"/>
      <c r="G711" s="33"/>
      <c r="H711" s="35" t="str">
        <f aca="false">IF(AND(A711="",E711=""),"",IF(OR(A711="",B711="",C711="",E711=""),"빈 칸 확인",IF(N(E711)&lt;=0,"금액 확인",IF(IF(B711="수입",COUNTIF(목록!$B$5:$B$14,C711),COUNTIF(목록!$C$5:$C$24,C711))=0,"분류 확인","OK"))))</f>
        <v/>
      </c>
    </row>
    <row r="712" customFormat="false" ht="15" hidden="false" customHeight="false" outlineLevel="0" collapsed="false">
      <c r="A712" s="32"/>
      <c r="B712" s="33"/>
      <c r="C712" s="33"/>
      <c r="D712" s="33"/>
      <c r="E712" s="34"/>
      <c r="F712" s="33"/>
      <c r="G712" s="33"/>
      <c r="H712" s="35" t="str">
        <f aca="false">IF(AND(A712="",E712=""),"",IF(OR(A712="",B712="",C712="",E712=""),"빈 칸 확인",IF(N(E712)&lt;=0,"금액 확인",IF(IF(B712="수입",COUNTIF(목록!$B$5:$B$14,C712),COUNTIF(목록!$C$5:$C$24,C712))=0,"분류 확인","OK"))))</f>
        <v/>
      </c>
    </row>
    <row r="713" customFormat="false" ht="15" hidden="false" customHeight="false" outlineLevel="0" collapsed="false">
      <c r="A713" s="32"/>
      <c r="B713" s="33"/>
      <c r="C713" s="33"/>
      <c r="D713" s="33"/>
      <c r="E713" s="34"/>
      <c r="F713" s="33"/>
      <c r="G713" s="33"/>
      <c r="H713" s="35" t="str">
        <f aca="false">IF(AND(A713="",E713=""),"",IF(OR(A713="",B713="",C713="",E713=""),"빈 칸 확인",IF(N(E713)&lt;=0,"금액 확인",IF(IF(B713="수입",COUNTIF(목록!$B$5:$B$14,C713),COUNTIF(목록!$C$5:$C$24,C713))=0,"분류 확인","OK"))))</f>
        <v/>
      </c>
    </row>
    <row r="714" customFormat="false" ht="15" hidden="false" customHeight="false" outlineLevel="0" collapsed="false">
      <c r="A714" s="32"/>
      <c r="B714" s="33"/>
      <c r="C714" s="33"/>
      <c r="D714" s="33"/>
      <c r="E714" s="34"/>
      <c r="F714" s="33"/>
      <c r="G714" s="33"/>
      <c r="H714" s="35" t="str">
        <f aca="false">IF(AND(A714="",E714=""),"",IF(OR(A714="",B714="",C714="",E714=""),"빈 칸 확인",IF(N(E714)&lt;=0,"금액 확인",IF(IF(B714="수입",COUNTIF(목록!$B$5:$B$14,C714),COUNTIF(목록!$C$5:$C$24,C714))=0,"분류 확인","OK"))))</f>
        <v/>
      </c>
    </row>
    <row r="715" customFormat="false" ht="15" hidden="false" customHeight="false" outlineLevel="0" collapsed="false">
      <c r="A715" s="32"/>
      <c r="B715" s="33"/>
      <c r="C715" s="33"/>
      <c r="D715" s="33"/>
      <c r="E715" s="34"/>
      <c r="F715" s="33"/>
      <c r="G715" s="33"/>
      <c r="H715" s="35" t="str">
        <f aca="false">IF(AND(A715="",E715=""),"",IF(OR(A715="",B715="",C715="",E715=""),"빈 칸 확인",IF(N(E715)&lt;=0,"금액 확인",IF(IF(B715="수입",COUNTIF(목록!$B$5:$B$14,C715),COUNTIF(목록!$C$5:$C$24,C715))=0,"분류 확인","OK"))))</f>
        <v/>
      </c>
    </row>
    <row r="716" customFormat="false" ht="15" hidden="false" customHeight="false" outlineLevel="0" collapsed="false">
      <c r="A716" s="32"/>
      <c r="B716" s="33"/>
      <c r="C716" s="33"/>
      <c r="D716" s="33"/>
      <c r="E716" s="34"/>
      <c r="F716" s="33"/>
      <c r="G716" s="33"/>
      <c r="H716" s="35" t="str">
        <f aca="false">IF(AND(A716="",E716=""),"",IF(OR(A716="",B716="",C716="",E716=""),"빈 칸 확인",IF(N(E716)&lt;=0,"금액 확인",IF(IF(B716="수입",COUNTIF(목록!$B$5:$B$14,C716),COUNTIF(목록!$C$5:$C$24,C716))=0,"분류 확인","OK"))))</f>
        <v/>
      </c>
    </row>
    <row r="717" customFormat="false" ht="15" hidden="false" customHeight="false" outlineLevel="0" collapsed="false">
      <c r="A717" s="32"/>
      <c r="B717" s="33"/>
      <c r="C717" s="33"/>
      <c r="D717" s="33"/>
      <c r="E717" s="34"/>
      <c r="F717" s="33"/>
      <c r="G717" s="33"/>
      <c r="H717" s="35" t="str">
        <f aca="false">IF(AND(A717="",E717=""),"",IF(OR(A717="",B717="",C717="",E717=""),"빈 칸 확인",IF(N(E717)&lt;=0,"금액 확인",IF(IF(B717="수입",COUNTIF(목록!$B$5:$B$14,C717),COUNTIF(목록!$C$5:$C$24,C717))=0,"분류 확인","OK"))))</f>
        <v/>
      </c>
    </row>
    <row r="718" customFormat="false" ht="15" hidden="false" customHeight="false" outlineLevel="0" collapsed="false">
      <c r="A718" s="32"/>
      <c r="B718" s="33"/>
      <c r="C718" s="33"/>
      <c r="D718" s="33"/>
      <c r="E718" s="34"/>
      <c r="F718" s="33"/>
      <c r="G718" s="33"/>
      <c r="H718" s="35" t="str">
        <f aca="false">IF(AND(A718="",E718=""),"",IF(OR(A718="",B718="",C718="",E718=""),"빈 칸 확인",IF(N(E718)&lt;=0,"금액 확인",IF(IF(B718="수입",COUNTIF(목록!$B$5:$B$14,C718),COUNTIF(목록!$C$5:$C$24,C718))=0,"분류 확인","OK"))))</f>
        <v/>
      </c>
    </row>
    <row r="719" customFormat="false" ht="15" hidden="false" customHeight="false" outlineLevel="0" collapsed="false">
      <c r="A719" s="32"/>
      <c r="B719" s="33"/>
      <c r="C719" s="33"/>
      <c r="D719" s="33"/>
      <c r="E719" s="34"/>
      <c r="F719" s="33"/>
      <c r="G719" s="33"/>
      <c r="H719" s="35" t="str">
        <f aca="false">IF(AND(A719="",E719=""),"",IF(OR(A719="",B719="",C719="",E719=""),"빈 칸 확인",IF(N(E719)&lt;=0,"금액 확인",IF(IF(B719="수입",COUNTIF(목록!$B$5:$B$14,C719),COUNTIF(목록!$C$5:$C$24,C719))=0,"분류 확인","OK"))))</f>
        <v/>
      </c>
    </row>
    <row r="720" customFormat="false" ht="15" hidden="false" customHeight="false" outlineLevel="0" collapsed="false">
      <c r="A720" s="32"/>
      <c r="B720" s="33"/>
      <c r="C720" s="33"/>
      <c r="D720" s="33"/>
      <c r="E720" s="34"/>
      <c r="F720" s="33"/>
      <c r="G720" s="33"/>
      <c r="H720" s="35" t="str">
        <f aca="false">IF(AND(A720="",E720=""),"",IF(OR(A720="",B720="",C720="",E720=""),"빈 칸 확인",IF(N(E720)&lt;=0,"금액 확인",IF(IF(B720="수입",COUNTIF(목록!$B$5:$B$14,C720),COUNTIF(목록!$C$5:$C$24,C720))=0,"분류 확인","OK"))))</f>
        <v/>
      </c>
    </row>
    <row r="721" customFormat="false" ht="15" hidden="false" customHeight="false" outlineLevel="0" collapsed="false">
      <c r="A721" s="32"/>
      <c r="B721" s="33"/>
      <c r="C721" s="33"/>
      <c r="D721" s="33"/>
      <c r="E721" s="34"/>
      <c r="F721" s="33"/>
      <c r="G721" s="33"/>
      <c r="H721" s="35" t="str">
        <f aca="false">IF(AND(A721="",E721=""),"",IF(OR(A721="",B721="",C721="",E721=""),"빈 칸 확인",IF(N(E721)&lt;=0,"금액 확인",IF(IF(B721="수입",COUNTIF(목록!$B$5:$B$14,C721),COUNTIF(목록!$C$5:$C$24,C721))=0,"분류 확인","OK"))))</f>
        <v/>
      </c>
    </row>
    <row r="722" customFormat="false" ht="15" hidden="false" customHeight="false" outlineLevel="0" collapsed="false">
      <c r="A722" s="32"/>
      <c r="B722" s="33"/>
      <c r="C722" s="33"/>
      <c r="D722" s="33"/>
      <c r="E722" s="34"/>
      <c r="F722" s="33"/>
      <c r="G722" s="33"/>
      <c r="H722" s="35" t="str">
        <f aca="false">IF(AND(A722="",E722=""),"",IF(OR(A722="",B722="",C722="",E722=""),"빈 칸 확인",IF(N(E722)&lt;=0,"금액 확인",IF(IF(B722="수입",COUNTIF(목록!$B$5:$B$14,C722),COUNTIF(목록!$C$5:$C$24,C722))=0,"분류 확인","OK"))))</f>
        <v/>
      </c>
    </row>
    <row r="723" customFormat="false" ht="15" hidden="false" customHeight="false" outlineLevel="0" collapsed="false">
      <c r="A723" s="32"/>
      <c r="B723" s="33"/>
      <c r="C723" s="33"/>
      <c r="D723" s="33"/>
      <c r="E723" s="34"/>
      <c r="F723" s="33"/>
      <c r="G723" s="33"/>
      <c r="H723" s="35" t="str">
        <f aca="false">IF(AND(A723="",E723=""),"",IF(OR(A723="",B723="",C723="",E723=""),"빈 칸 확인",IF(N(E723)&lt;=0,"금액 확인",IF(IF(B723="수입",COUNTIF(목록!$B$5:$B$14,C723),COUNTIF(목록!$C$5:$C$24,C723))=0,"분류 확인","OK"))))</f>
        <v/>
      </c>
    </row>
    <row r="724" customFormat="false" ht="15" hidden="false" customHeight="false" outlineLevel="0" collapsed="false">
      <c r="A724" s="32"/>
      <c r="B724" s="33"/>
      <c r="C724" s="33"/>
      <c r="D724" s="33"/>
      <c r="E724" s="34"/>
      <c r="F724" s="33"/>
      <c r="G724" s="33"/>
      <c r="H724" s="35" t="str">
        <f aca="false">IF(AND(A724="",E724=""),"",IF(OR(A724="",B724="",C724="",E724=""),"빈 칸 확인",IF(N(E724)&lt;=0,"금액 확인",IF(IF(B724="수입",COUNTIF(목록!$B$5:$B$14,C724),COUNTIF(목록!$C$5:$C$24,C724))=0,"분류 확인","OK"))))</f>
        <v/>
      </c>
    </row>
    <row r="725" customFormat="false" ht="15" hidden="false" customHeight="false" outlineLevel="0" collapsed="false">
      <c r="A725" s="32"/>
      <c r="B725" s="33"/>
      <c r="C725" s="33"/>
      <c r="D725" s="33"/>
      <c r="E725" s="34"/>
      <c r="F725" s="33"/>
      <c r="G725" s="33"/>
      <c r="H725" s="35" t="str">
        <f aca="false">IF(AND(A725="",E725=""),"",IF(OR(A725="",B725="",C725="",E725=""),"빈 칸 확인",IF(N(E725)&lt;=0,"금액 확인",IF(IF(B725="수입",COUNTIF(목록!$B$5:$B$14,C725),COUNTIF(목록!$C$5:$C$24,C725))=0,"분류 확인","OK"))))</f>
        <v/>
      </c>
    </row>
    <row r="726" customFormat="false" ht="15" hidden="false" customHeight="false" outlineLevel="0" collapsed="false">
      <c r="A726" s="32"/>
      <c r="B726" s="33"/>
      <c r="C726" s="33"/>
      <c r="D726" s="33"/>
      <c r="E726" s="34"/>
      <c r="F726" s="33"/>
      <c r="G726" s="33"/>
      <c r="H726" s="35" t="str">
        <f aca="false">IF(AND(A726="",E726=""),"",IF(OR(A726="",B726="",C726="",E726=""),"빈 칸 확인",IF(N(E726)&lt;=0,"금액 확인",IF(IF(B726="수입",COUNTIF(목록!$B$5:$B$14,C726),COUNTIF(목록!$C$5:$C$24,C726))=0,"분류 확인","OK"))))</f>
        <v/>
      </c>
    </row>
    <row r="727" customFormat="false" ht="15" hidden="false" customHeight="false" outlineLevel="0" collapsed="false">
      <c r="A727" s="32"/>
      <c r="B727" s="33"/>
      <c r="C727" s="33"/>
      <c r="D727" s="33"/>
      <c r="E727" s="34"/>
      <c r="F727" s="33"/>
      <c r="G727" s="33"/>
      <c r="H727" s="35" t="str">
        <f aca="false">IF(AND(A727="",E727=""),"",IF(OR(A727="",B727="",C727="",E727=""),"빈 칸 확인",IF(N(E727)&lt;=0,"금액 확인",IF(IF(B727="수입",COUNTIF(목록!$B$5:$B$14,C727),COUNTIF(목록!$C$5:$C$24,C727))=0,"분류 확인","OK"))))</f>
        <v/>
      </c>
    </row>
    <row r="728" customFormat="false" ht="15" hidden="false" customHeight="false" outlineLevel="0" collapsed="false">
      <c r="A728" s="32"/>
      <c r="B728" s="33"/>
      <c r="C728" s="33"/>
      <c r="D728" s="33"/>
      <c r="E728" s="34"/>
      <c r="F728" s="33"/>
      <c r="G728" s="33"/>
      <c r="H728" s="35" t="str">
        <f aca="false">IF(AND(A728="",E728=""),"",IF(OR(A728="",B728="",C728="",E728=""),"빈 칸 확인",IF(N(E728)&lt;=0,"금액 확인",IF(IF(B728="수입",COUNTIF(목록!$B$5:$B$14,C728),COUNTIF(목록!$C$5:$C$24,C728))=0,"분류 확인","OK"))))</f>
        <v/>
      </c>
    </row>
    <row r="729" customFormat="false" ht="15" hidden="false" customHeight="false" outlineLevel="0" collapsed="false">
      <c r="A729" s="32"/>
      <c r="B729" s="33"/>
      <c r="C729" s="33"/>
      <c r="D729" s="33"/>
      <c r="E729" s="34"/>
      <c r="F729" s="33"/>
      <c r="G729" s="33"/>
      <c r="H729" s="35" t="str">
        <f aca="false">IF(AND(A729="",E729=""),"",IF(OR(A729="",B729="",C729="",E729=""),"빈 칸 확인",IF(N(E729)&lt;=0,"금액 확인",IF(IF(B729="수입",COUNTIF(목록!$B$5:$B$14,C729),COUNTIF(목록!$C$5:$C$24,C729))=0,"분류 확인","OK"))))</f>
        <v/>
      </c>
    </row>
    <row r="730" customFormat="false" ht="15" hidden="false" customHeight="false" outlineLevel="0" collapsed="false">
      <c r="A730" s="32"/>
      <c r="B730" s="33"/>
      <c r="C730" s="33"/>
      <c r="D730" s="33"/>
      <c r="E730" s="34"/>
      <c r="F730" s="33"/>
      <c r="G730" s="33"/>
      <c r="H730" s="35" t="str">
        <f aca="false">IF(AND(A730="",E730=""),"",IF(OR(A730="",B730="",C730="",E730=""),"빈 칸 확인",IF(N(E730)&lt;=0,"금액 확인",IF(IF(B730="수입",COUNTIF(목록!$B$5:$B$14,C730),COUNTIF(목록!$C$5:$C$24,C730))=0,"분류 확인","OK"))))</f>
        <v/>
      </c>
    </row>
    <row r="731" customFormat="false" ht="15" hidden="false" customHeight="false" outlineLevel="0" collapsed="false">
      <c r="A731" s="32"/>
      <c r="B731" s="33"/>
      <c r="C731" s="33"/>
      <c r="D731" s="33"/>
      <c r="E731" s="34"/>
      <c r="F731" s="33"/>
      <c r="G731" s="33"/>
      <c r="H731" s="35" t="str">
        <f aca="false">IF(AND(A731="",E731=""),"",IF(OR(A731="",B731="",C731="",E731=""),"빈 칸 확인",IF(N(E731)&lt;=0,"금액 확인",IF(IF(B731="수입",COUNTIF(목록!$B$5:$B$14,C731),COUNTIF(목록!$C$5:$C$24,C731))=0,"분류 확인","OK"))))</f>
        <v/>
      </c>
    </row>
    <row r="732" customFormat="false" ht="15" hidden="false" customHeight="false" outlineLevel="0" collapsed="false">
      <c r="A732" s="32"/>
      <c r="B732" s="33"/>
      <c r="C732" s="33"/>
      <c r="D732" s="33"/>
      <c r="E732" s="34"/>
      <c r="F732" s="33"/>
      <c r="G732" s="33"/>
      <c r="H732" s="35" t="str">
        <f aca="false">IF(AND(A732="",E732=""),"",IF(OR(A732="",B732="",C732="",E732=""),"빈 칸 확인",IF(N(E732)&lt;=0,"금액 확인",IF(IF(B732="수입",COUNTIF(목록!$B$5:$B$14,C732),COUNTIF(목록!$C$5:$C$24,C732))=0,"분류 확인","OK"))))</f>
        <v/>
      </c>
    </row>
    <row r="733" customFormat="false" ht="15" hidden="false" customHeight="false" outlineLevel="0" collapsed="false">
      <c r="A733" s="32"/>
      <c r="B733" s="33"/>
      <c r="C733" s="33"/>
      <c r="D733" s="33"/>
      <c r="E733" s="34"/>
      <c r="F733" s="33"/>
      <c r="G733" s="33"/>
      <c r="H733" s="35" t="str">
        <f aca="false">IF(AND(A733="",E733=""),"",IF(OR(A733="",B733="",C733="",E733=""),"빈 칸 확인",IF(N(E733)&lt;=0,"금액 확인",IF(IF(B733="수입",COUNTIF(목록!$B$5:$B$14,C733),COUNTIF(목록!$C$5:$C$24,C733))=0,"분류 확인","OK"))))</f>
        <v/>
      </c>
    </row>
    <row r="734" customFormat="false" ht="15" hidden="false" customHeight="false" outlineLevel="0" collapsed="false">
      <c r="A734" s="32"/>
      <c r="B734" s="33"/>
      <c r="C734" s="33"/>
      <c r="D734" s="33"/>
      <c r="E734" s="34"/>
      <c r="F734" s="33"/>
      <c r="G734" s="33"/>
      <c r="H734" s="35" t="str">
        <f aca="false">IF(AND(A734="",E734=""),"",IF(OR(A734="",B734="",C734="",E734=""),"빈 칸 확인",IF(N(E734)&lt;=0,"금액 확인",IF(IF(B734="수입",COUNTIF(목록!$B$5:$B$14,C734),COUNTIF(목록!$C$5:$C$24,C734))=0,"분류 확인","OK"))))</f>
        <v/>
      </c>
    </row>
    <row r="735" customFormat="false" ht="15" hidden="false" customHeight="false" outlineLevel="0" collapsed="false">
      <c r="A735" s="32"/>
      <c r="B735" s="33"/>
      <c r="C735" s="33"/>
      <c r="D735" s="33"/>
      <c r="E735" s="34"/>
      <c r="F735" s="33"/>
      <c r="G735" s="33"/>
      <c r="H735" s="35" t="str">
        <f aca="false">IF(AND(A735="",E735=""),"",IF(OR(A735="",B735="",C735="",E735=""),"빈 칸 확인",IF(N(E735)&lt;=0,"금액 확인",IF(IF(B735="수입",COUNTIF(목록!$B$5:$B$14,C735),COUNTIF(목록!$C$5:$C$24,C735))=0,"분류 확인","OK"))))</f>
        <v/>
      </c>
    </row>
    <row r="736" customFormat="false" ht="15" hidden="false" customHeight="false" outlineLevel="0" collapsed="false">
      <c r="A736" s="32"/>
      <c r="B736" s="33"/>
      <c r="C736" s="33"/>
      <c r="D736" s="33"/>
      <c r="E736" s="34"/>
      <c r="F736" s="33"/>
      <c r="G736" s="33"/>
      <c r="H736" s="35" t="str">
        <f aca="false">IF(AND(A736="",E736=""),"",IF(OR(A736="",B736="",C736="",E736=""),"빈 칸 확인",IF(N(E736)&lt;=0,"금액 확인",IF(IF(B736="수입",COUNTIF(목록!$B$5:$B$14,C736),COUNTIF(목록!$C$5:$C$24,C736))=0,"분류 확인","OK"))))</f>
        <v/>
      </c>
    </row>
    <row r="737" customFormat="false" ht="15" hidden="false" customHeight="false" outlineLevel="0" collapsed="false">
      <c r="A737" s="32"/>
      <c r="B737" s="33"/>
      <c r="C737" s="33"/>
      <c r="D737" s="33"/>
      <c r="E737" s="34"/>
      <c r="F737" s="33"/>
      <c r="G737" s="33"/>
      <c r="H737" s="35" t="str">
        <f aca="false">IF(AND(A737="",E737=""),"",IF(OR(A737="",B737="",C737="",E737=""),"빈 칸 확인",IF(N(E737)&lt;=0,"금액 확인",IF(IF(B737="수입",COUNTIF(목록!$B$5:$B$14,C737),COUNTIF(목록!$C$5:$C$24,C737))=0,"분류 확인","OK"))))</f>
        <v/>
      </c>
    </row>
    <row r="738" customFormat="false" ht="15" hidden="false" customHeight="false" outlineLevel="0" collapsed="false">
      <c r="A738" s="32"/>
      <c r="B738" s="33"/>
      <c r="C738" s="33"/>
      <c r="D738" s="33"/>
      <c r="E738" s="34"/>
      <c r="F738" s="33"/>
      <c r="G738" s="33"/>
      <c r="H738" s="35" t="str">
        <f aca="false">IF(AND(A738="",E738=""),"",IF(OR(A738="",B738="",C738="",E738=""),"빈 칸 확인",IF(N(E738)&lt;=0,"금액 확인",IF(IF(B738="수입",COUNTIF(목록!$B$5:$B$14,C738),COUNTIF(목록!$C$5:$C$24,C738))=0,"분류 확인","OK"))))</f>
        <v/>
      </c>
    </row>
    <row r="739" customFormat="false" ht="15" hidden="false" customHeight="false" outlineLevel="0" collapsed="false">
      <c r="A739" s="32"/>
      <c r="B739" s="33"/>
      <c r="C739" s="33"/>
      <c r="D739" s="33"/>
      <c r="E739" s="34"/>
      <c r="F739" s="33"/>
      <c r="G739" s="33"/>
      <c r="H739" s="35" t="str">
        <f aca="false">IF(AND(A739="",E739=""),"",IF(OR(A739="",B739="",C739="",E739=""),"빈 칸 확인",IF(N(E739)&lt;=0,"금액 확인",IF(IF(B739="수입",COUNTIF(목록!$B$5:$B$14,C739),COUNTIF(목록!$C$5:$C$24,C739))=0,"분류 확인","OK"))))</f>
        <v/>
      </c>
    </row>
    <row r="740" customFormat="false" ht="15" hidden="false" customHeight="false" outlineLevel="0" collapsed="false">
      <c r="A740" s="32"/>
      <c r="B740" s="33"/>
      <c r="C740" s="33"/>
      <c r="D740" s="33"/>
      <c r="E740" s="34"/>
      <c r="F740" s="33"/>
      <c r="G740" s="33"/>
      <c r="H740" s="35" t="str">
        <f aca="false">IF(AND(A740="",E740=""),"",IF(OR(A740="",B740="",C740="",E740=""),"빈 칸 확인",IF(N(E740)&lt;=0,"금액 확인",IF(IF(B740="수입",COUNTIF(목록!$B$5:$B$14,C740),COUNTIF(목록!$C$5:$C$24,C740))=0,"분류 확인","OK"))))</f>
        <v/>
      </c>
    </row>
    <row r="741" customFormat="false" ht="15" hidden="false" customHeight="false" outlineLevel="0" collapsed="false">
      <c r="A741" s="32"/>
      <c r="B741" s="33"/>
      <c r="C741" s="33"/>
      <c r="D741" s="33"/>
      <c r="E741" s="34"/>
      <c r="F741" s="33"/>
      <c r="G741" s="33"/>
      <c r="H741" s="35" t="str">
        <f aca="false">IF(AND(A741="",E741=""),"",IF(OR(A741="",B741="",C741="",E741=""),"빈 칸 확인",IF(N(E741)&lt;=0,"금액 확인",IF(IF(B741="수입",COUNTIF(목록!$B$5:$B$14,C741),COUNTIF(목록!$C$5:$C$24,C741))=0,"분류 확인","OK"))))</f>
        <v/>
      </c>
    </row>
    <row r="742" customFormat="false" ht="15" hidden="false" customHeight="false" outlineLevel="0" collapsed="false">
      <c r="A742" s="32"/>
      <c r="B742" s="33"/>
      <c r="C742" s="33"/>
      <c r="D742" s="33"/>
      <c r="E742" s="34"/>
      <c r="F742" s="33"/>
      <c r="G742" s="33"/>
      <c r="H742" s="35" t="str">
        <f aca="false">IF(AND(A742="",E742=""),"",IF(OR(A742="",B742="",C742="",E742=""),"빈 칸 확인",IF(N(E742)&lt;=0,"금액 확인",IF(IF(B742="수입",COUNTIF(목록!$B$5:$B$14,C742),COUNTIF(목록!$C$5:$C$24,C742))=0,"분류 확인","OK"))))</f>
        <v/>
      </c>
    </row>
    <row r="743" customFormat="false" ht="15" hidden="false" customHeight="false" outlineLevel="0" collapsed="false">
      <c r="A743" s="32"/>
      <c r="B743" s="33"/>
      <c r="C743" s="33"/>
      <c r="D743" s="33"/>
      <c r="E743" s="34"/>
      <c r="F743" s="33"/>
      <c r="G743" s="33"/>
      <c r="H743" s="35" t="str">
        <f aca="false">IF(AND(A743="",E743=""),"",IF(OR(A743="",B743="",C743="",E743=""),"빈 칸 확인",IF(N(E743)&lt;=0,"금액 확인",IF(IF(B743="수입",COUNTIF(목록!$B$5:$B$14,C743),COUNTIF(목록!$C$5:$C$24,C743))=0,"분류 확인","OK"))))</f>
        <v/>
      </c>
    </row>
    <row r="744" customFormat="false" ht="15" hidden="false" customHeight="false" outlineLevel="0" collapsed="false">
      <c r="A744" s="32"/>
      <c r="B744" s="33"/>
      <c r="C744" s="33"/>
      <c r="D744" s="33"/>
      <c r="E744" s="34"/>
      <c r="F744" s="33"/>
      <c r="G744" s="33"/>
      <c r="H744" s="35" t="str">
        <f aca="false">IF(AND(A744="",E744=""),"",IF(OR(A744="",B744="",C744="",E744=""),"빈 칸 확인",IF(N(E744)&lt;=0,"금액 확인",IF(IF(B744="수입",COUNTIF(목록!$B$5:$B$14,C744),COUNTIF(목록!$C$5:$C$24,C744))=0,"분류 확인","OK"))))</f>
        <v/>
      </c>
    </row>
    <row r="745" customFormat="false" ht="15" hidden="false" customHeight="false" outlineLevel="0" collapsed="false">
      <c r="A745" s="32"/>
      <c r="B745" s="33"/>
      <c r="C745" s="33"/>
      <c r="D745" s="33"/>
      <c r="E745" s="34"/>
      <c r="F745" s="33"/>
      <c r="G745" s="33"/>
      <c r="H745" s="35" t="str">
        <f aca="false">IF(AND(A745="",E745=""),"",IF(OR(A745="",B745="",C745="",E745=""),"빈 칸 확인",IF(N(E745)&lt;=0,"금액 확인",IF(IF(B745="수입",COUNTIF(목록!$B$5:$B$14,C745),COUNTIF(목록!$C$5:$C$24,C745))=0,"분류 확인","OK"))))</f>
        <v/>
      </c>
    </row>
    <row r="746" customFormat="false" ht="15" hidden="false" customHeight="false" outlineLevel="0" collapsed="false">
      <c r="A746" s="32"/>
      <c r="B746" s="33"/>
      <c r="C746" s="33"/>
      <c r="D746" s="33"/>
      <c r="E746" s="34"/>
      <c r="F746" s="33"/>
      <c r="G746" s="33"/>
      <c r="H746" s="35" t="str">
        <f aca="false">IF(AND(A746="",E746=""),"",IF(OR(A746="",B746="",C746="",E746=""),"빈 칸 확인",IF(N(E746)&lt;=0,"금액 확인",IF(IF(B746="수입",COUNTIF(목록!$B$5:$B$14,C746),COUNTIF(목록!$C$5:$C$24,C746))=0,"분류 확인","OK"))))</f>
        <v/>
      </c>
    </row>
    <row r="747" customFormat="false" ht="15" hidden="false" customHeight="false" outlineLevel="0" collapsed="false">
      <c r="A747" s="32"/>
      <c r="B747" s="33"/>
      <c r="C747" s="33"/>
      <c r="D747" s="33"/>
      <c r="E747" s="34"/>
      <c r="F747" s="33"/>
      <c r="G747" s="33"/>
      <c r="H747" s="35" t="str">
        <f aca="false">IF(AND(A747="",E747=""),"",IF(OR(A747="",B747="",C747="",E747=""),"빈 칸 확인",IF(N(E747)&lt;=0,"금액 확인",IF(IF(B747="수입",COUNTIF(목록!$B$5:$B$14,C747),COUNTIF(목록!$C$5:$C$24,C747))=0,"분류 확인","OK"))))</f>
        <v/>
      </c>
    </row>
    <row r="748" customFormat="false" ht="15" hidden="false" customHeight="false" outlineLevel="0" collapsed="false">
      <c r="A748" s="32"/>
      <c r="B748" s="33"/>
      <c r="C748" s="33"/>
      <c r="D748" s="33"/>
      <c r="E748" s="34"/>
      <c r="F748" s="33"/>
      <c r="G748" s="33"/>
      <c r="H748" s="35" t="str">
        <f aca="false">IF(AND(A748="",E748=""),"",IF(OR(A748="",B748="",C748="",E748=""),"빈 칸 확인",IF(N(E748)&lt;=0,"금액 확인",IF(IF(B748="수입",COUNTIF(목록!$B$5:$B$14,C748),COUNTIF(목록!$C$5:$C$24,C748))=0,"분류 확인","OK"))))</f>
        <v/>
      </c>
    </row>
    <row r="749" customFormat="false" ht="15" hidden="false" customHeight="false" outlineLevel="0" collapsed="false">
      <c r="A749" s="32"/>
      <c r="B749" s="33"/>
      <c r="C749" s="33"/>
      <c r="D749" s="33"/>
      <c r="E749" s="34"/>
      <c r="F749" s="33"/>
      <c r="G749" s="33"/>
      <c r="H749" s="35" t="str">
        <f aca="false">IF(AND(A749="",E749=""),"",IF(OR(A749="",B749="",C749="",E749=""),"빈 칸 확인",IF(N(E749)&lt;=0,"금액 확인",IF(IF(B749="수입",COUNTIF(목록!$B$5:$B$14,C749),COUNTIF(목록!$C$5:$C$24,C749))=0,"분류 확인","OK"))))</f>
        <v/>
      </c>
    </row>
    <row r="750" customFormat="false" ht="15" hidden="false" customHeight="false" outlineLevel="0" collapsed="false">
      <c r="A750" s="32"/>
      <c r="B750" s="33"/>
      <c r="C750" s="33"/>
      <c r="D750" s="33"/>
      <c r="E750" s="34"/>
      <c r="F750" s="33"/>
      <c r="G750" s="33"/>
      <c r="H750" s="35" t="str">
        <f aca="false">IF(AND(A750="",E750=""),"",IF(OR(A750="",B750="",C750="",E750=""),"빈 칸 확인",IF(N(E750)&lt;=0,"금액 확인",IF(IF(B750="수입",COUNTIF(목록!$B$5:$B$14,C750),COUNTIF(목록!$C$5:$C$24,C750))=0,"분류 확인","OK"))))</f>
        <v/>
      </c>
    </row>
    <row r="751" customFormat="false" ht="15" hidden="false" customHeight="false" outlineLevel="0" collapsed="false">
      <c r="A751" s="32"/>
      <c r="B751" s="33"/>
      <c r="C751" s="33"/>
      <c r="D751" s="33"/>
      <c r="E751" s="34"/>
      <c r="F751" s="33"/>
      <c r="G751" s="33"/>
      <c r="H751" s="35" t="str">
        <f aca="false">IF(AND(A751="",E751=""),"",IF(OR(A751="",B751="",C751="",E751=""),"빈 칸 확인",IF(N(E751)&lt;=0,"금액 확인",IF(IF(B751="수입",COUNTIF(목록!$B$5:$B$14,C751),COUNTIF(목록!$C$5:$C$24,C751))=0,"분류 확인","OK"))))</f>
        <v/>
      </c>
    </row>
    <row r="752" customFormat="false" ht="15" hidden="false" customHeight="false" outlineLevel="0" collapsed="false">
      <c r="A752" s="32"/>
      <c r="B752" s="33"/>
      <c r="C752" s="33"/>
      <c r="D752" s="33"/>
      <c r="E752" s="34"/>
      <c r="F752" s="33"/>
      <c r="G752" s="33"/>
      <c r="H752" s="35" t="str">
        <f aca="false">IF(AND(A752="",E752=""),"",IF(OR(A752="",B752="",C752="",E752=""),"빈 칸 확인",IF(N(E752)&lt;=0,"금액 확인",IF(IF(B752="수입",COUNTIF(목록!$B$5:$B$14,C752),COUNTIF(목록!$C$5:$C$24,C752))=0,"분류 확인","OK"))))</f>
        <v/>
      </c>
    </row>
    <row r="753" customFormat="false" ht="15" hidden="false" customHeight="false" outlineLevel="0" collapsed="false">
      <c r="A753" s="32"/>
      <c r="B753" s="33"/>
      <c r="C753" s="33"/>
      <c r="D753" s="33"/>
      <c r="E753" s="34"/>
      <c r="F753" s="33"/>
      <c r="G753" s="33"/>
      <c r="H753" s="35" t="str">
        <f aca="false">IF(AND(A753="",E753=""),"",IF(OR(A753="",B753="",C753="",E753=""),"빈 칸 확인",IF(N(E753)&lt;=0,"금액 확인",IF(IF(B753="수입",COUNTIF(목록!$B$5:$B$14,C753),COUNTIF(목록!$C$5:$C$24,C753))=0,"분류 확인","OK"))))</f>
        <v/>
      </c>
    </row>
    <row r="754" customFormat="false" ht="15" hidden="false" customHeight="false" outlineLevel="0" collapsed="false">
      <c r="A754" s="32"/>
      <c r="B754" s="33"/>
      <c r="C754" s="33"/>
      <c r="D754" s="33"/>
      <c r="E754" s="34"/>
      <c r="F754" s="33"/>
      <c r="G754" s="33"/>
      <c r="H754" s="35" t="str">
        <f aca="false">IF(AND(A754="",E754=""),"",IF(OR(A754="",B754="",C754="",E754=""),"빈 칸 확인",IF(N(E754)&lt;=0,"금액 확인",IF(IF(B754="수입",COUNTIF(목록!$B$5:$B$14,C754),COUNTIF(목록!$C$5:$C$24,C754))=0,"분류 확인","OK"))))</f>
        <v/>
      </c>
    </row>
    <row r="755" customFormat="false" ht="15" hidden="false" customHeight="false" outlineLevel="0" collapsed="false">
      <c r="A755" s="32"/>
      <c r="B755" s="33"/>
      <c r="C755" s="33"/>
      <c r="D755" s="33"/>
      <c r="E755" s="34"/>
      <c r="F755" s="33"/>
      <c r="G755" s="33"/>
      <c r="H755" s="35" t="str">
        <f aca="false">IF(AND(A755="",E755=""),"",IF(OR(A755="",B755="",C755="",E755=""),"빈 칸 확인",IF(N(E755)&lt;=0,"금액 확인",IF(IF(B755="수입",COUNTIF(목록!$B$5:$B$14,C755),COUNTIF(목록!$C$5:$C$24,C755))=0,"분류 확인","OK"))))</f>
        <v/>
      </c>
    </row>
    <row r="756" customFormat="false" ht="15" hidden="false" customHeight="false" outlineLevel="0" collapsed="false">
      <c r="A756" s="32"/>
      <c r="B756" s="33"/>
      <c r="C756" s="33"/>
      <c r="D756" s="33"/>
      <c r="E756" s="34"/>
      <c r="F756" s="33"/>
      <c r="G756" s="33"/>
      <c r="H756" s="35" t="str">
        <f aca="false">IF(AND(A756="",E756=""),"",IF(OR(A756="",B756="",C756="",E756=""),"빈 칸 확인",IF(N(E756)&lt;=0,"금액 확인",IF(IF(B756="수입",COUNTIF(목록!$B$5:$B$14,C756),COUNTIF(목록!$C$5:$C$24,C756))=0,"분류 확인","OK"))))</f>
        <v/>
      </c>
    </row>
    <row r="757" customFormat="false" ht="15" hidden="false" customHeight="false" outlineLevel="0" collapsed="false">
      <c r="A757" s="32"/>
      <c r="B757" s="33"/>
      <c r="C757" s="33"/>
      <c r="D757" s="33"/>
      <c r="E757" s="34"/>
      <c r="F757" s="33"/>
      <c r="G757" s="33"/>
      <c r="H757" s="35" t="str">
        <f aca="false">IF(AND(A757="",E757=""),"",IF(OR(A757="",B757="",C757="",E757=""),"빈 칸 확인",IF(N(E757)&lt;=0,"금액 확인",IF(IF(B757="수입",COUNTIF(목록!$B$5:$B$14,C757),COUNTIF(목록!$C$5:$C$24,C757))=0,"분류 확인","OK"))))</f>
        <v/>
      </c>
    </row>
    <row r="758" customFormat="false" ht="15" hidden="false" customHeight="false" outlineLevel="0" collapsed="false">
      <c r="A758" s="32"/>
      <c r="B758" s="33"/>
      <c r="C758" s="33"/>
      <c r="D758" s="33"/>
      <c r="E758" s="34"/>
      <c r="F758" s="33"/>
      <c r="G758" s="33"/>
      <c r="H758" s="35" t="str">
        <f aca="false">IF(AND(A758="",E758=""),"",IF(OR(A758="",B758="",C758="",E758=""),"빈 칸 확인",IF(N(E758)&lt;=0,"금액 확인",IF(IF(B758="수입",COUNTIF(목록!$B$5:$B$14,C758),COUNTIF(목록!$C$5:$C$24,C758))=0,"분류 확인","OK"))))</f>
        <v/>
      </c>
    </row>
    <row r="759" customFormat="false" ht="15" hidden="false" customHeight="false" outlineLevel="0" collapsed="false">
      <c r="A759" s="32"/>
      <c r="B759" s="33"/>
      <c r="C759" s="33"/>
      <c r="D759" s="33"/>
      <c r="E759" s="34"/>
      <c r="F759" s="33"/>
      <c r="G759" s="33"/>
      <c r="H759" s="35" t="str">
        <f aca="false">IF(AND(A759="",E759=""),"",IF(OR(A759="",B759="",C759="",E759=""),"빈 칸 확인",IF(N(E759)&lt;=0,"금액 확인",IF(IF(B759="수입",COUNTIF(목록!$B$5:$B$14,C759),COUNTIF(목록!$C$5:$C$24,C759))=0,"분류 확인","OK"))))</f>
        <v/>
      </c>
    </row>
    <row r="760" customFormat="false" ht="15" hidden="false" customHeight="false" outlineLevel="0" collapsed="false">
      <c r="A760" s="32"/>
      <c r="B760" s="33"/>
      <c r="C760" s="33"/>
      <c r="D760" s="33"/>
      <c r="E760" s="34"/>
      <c r="F760" s="33"/>
      <c r="G760" s="33"/>
      <c r="H760" s="35" t="str">
        <f aca="false">IF(AND(A760="",E760=""),"",IF(OR(A760="",B760="",C760="",E760=""),"빈 칸 확인",IF(N(E760)&lt;=0,"금액 확인",IF(IF(B760="수입",COUNTIF(목록!$B$5:$B$14,C760),COUNTIF(목록!$C$5:$C$24,C760))=0,"분류 확인","OK"))))</f>
        <v/>
      </c>
    </row>
    <row r="761" customFormat="false" ht="15" hidden="false" customHeight="false" outlineLevel="0" collapsed="false">
      <c r="A761" s="32"/>
      <c r="B761" s="33"/>
      <c r="C761" s="33"/>
      <c r="D761" s="33"/>
      <c r="E761" s="34"/>
      <c r="F761" s="33"/>
      <c r="G761" s="33"/>
      <c r="H761" s="35" t="str">
        <f aca="false">IF(AND(A761="",E761=""),"",IF(OR(A761="",B761="",C761="",E761=""),"빈 칸 확인",IF(N(E761)&lt;=0,"금액 확인",IF(IF(B761="수입",COUNTIF(목록!$B$5:$B$14,C761),COUNTIF(목록!$C$5:$C$24,C761))=0,"분류 확인","OK"))))</f>
        <v/>
      </c>
    </row>
    <row r="762" customFormat="false" ht="15" hidden="false" customHeight="false" outlineLevel="0" collapsed="false">
      <c r="A762" s="32"/>
      <c r="B762" s="33"/>
      <c r="C762" s="33"/>
      <c r="D762" s="33"/>
      <c r="E762" s="34"/>
      <c r="F762" s="33"/>
      <c r="G762" s="33"/>
      <c r="H762" s="35" t="str">
        <f aca="false">IF(AND(A762="",E762=""),"",IF(OR(A762="",B762="",C762="",E762=""),"빈 칸 확인",IF(N(E762)&lt;=0,"금액 확인",IF(IF(B762="수입",COUNTIF(목록!$B$5:$B$14,C762),COUNTIF(목록!$C$5:$C$24,C762))=0,"분류 확인","OK"))))</f>
        <v/>
      </c>
    </row>
    <row r="763" customFormat="false" ht="15" hidden="false" customHeight="false" outlineLevel="0" collapsed="false">
      <c r="A763" s="32"/>
      <c r="B763" s="33"/>
      <c r="C763" s="33"/>
      <c r="D763" s="33"/>
      <c r="E763" s="34"/>
      <c r="F763" s="33"/>
      <c r="G763" s="33"/>
      <c r="H763" s="35" t="str">
        <f aca="false">IF(AND(A763="",E763=""),"",IF(OR(A763="",B763="",C763="",E763=""),"빈 칸 확인",IF(N(E763)&lt;=0,"금액 확인",IF(IF(B763="수입",COUNTIF(목록!$B$5:$B$14,C763),COUNTIF(목록!$C$5:$C$24,C763))=0,"분류 확인","OK"))))</f>
        <v/>
      </c>
    </row>
    <row r="764" customFormat="false" ht="15" hidden="false" customHeight="false" outlineLevel="0" collapsed="false">
      <c r="A764" s="32"/>
      <c r="B764" s="33"/>
      <c r="C764" s="33"/>
      <c r="D764" s="33"/>
      <c r="E764" s="34"/>
      <c r="F764" s="33"/>
      <c r="G764" s="33"/>
      <c r="H764" s="35" t="str">
        <f aca="false">IF(AND(A764="",E764=""),"",IF(OR(A764="",B764="",C764="",E764=""),"빈 칸 확인",IF(N(E764)&lt;=0,"금액 확인",IF(IF(B764="수입",COUNTIF(목록!$B$5:$B$14,C764),COUNTIF(목록!$C$5:$C$24,C764))=0,"분류 확인","OK"))))</f>
        <v/>
      </c>
    </row>
    <row r="765" customFormat="false" ht="15" hidden="false" customHeight="false" outlineLevel="0" collapsed="false">
      <c r="A765" s="32"/>
      <c r="B765" s="33"/>
      <c r="C765" s="33"/>
      <c r="D765" s="33"/>
      <c r="E765" s="34"/>
      <c r="F765" s="33"/>
      <c r="G765" s="33"/>
      <c r="H765" s="35" t="str">
        <f aca="false">IF(AND(A765="",E765=""),"",IF(OR(A765="",B765="",C765="",E765=""),"빈 칸 확인",IF(N(E765)&lt;=0,"금액 확인",IF(IF(B765="수입",COUNTIF(목록!$B$5:$B$14,C765),COUNTIF(목록!$C$5:$C$24,C765))=0,"분류 확인","OK"))))</f>
        <v/>
      </c>
    </row>
    <row r="766" customFormat="false" ht="15" hidden="false" customHeight="false" outlineLevel="0" collapsed="false">
      <c r="A766" s="32"/>
      <c r="B766" s="33"/>
      <c r="C766" s="33"/>
      <c r="D766" s="33"/>
      <c r="E766" s="34"/>
      <c r="F766" s="33"/>
      <c r="G766" s="33"/>
      <c r="H766" s="35" t="str">
        <f aca="false">IF(AND(A766="",E766=""),"",IF(OR(A766="",B766="",C766="",E766=""),"빈 칸 확인",IF(N(E766)&lt;=0,"금액 확인",IF(IF(B766="수입",COUNTIF(목록!$B$5:$B$14,C766),COUNTIF(목록!$C$5:$C$24,C766))=0,"분류 확인","OK"))))</f>
        <v/>
      </c>
    </row>
    <row r="767" customFormat="false" ht="15" hidden="false" customHeight="false" outlineLevel="0" collapsed="false">
      <c r="A767" s="32"/>
      <c r="B767" s="33"/>
      <c r="C767" s="33"/>
      <c r="D767" s="33"/>
      <c r="E767" s="34"/>
      <c r="F767" s="33"/>
      <c r="G767" s="33"/>
      <c r="H767" s="35" t="str">
        <f aca="false">IF(AND(A767="",E767=""),"",IF(OR(A767="",B767="",C767="",E767=""),"빈 칸 확인",IF(N(E767)&lt;=0,"금액 확인",IF(IF(B767="수입",COUNTIF(목록!$B$5:$B$14,C767),COUNTIF(목록!$C$5:$C$24,C767))=0,"분류 확인","OK"))))</f>
        <v/>
      </c>
    </row>
    <row r="768" customFormat="false" ht="15" hidden="false" customHeight="false" outlineLevel="0" collapsed="false">
      <c r="A768" s="32"/>
      <c r="B768" s="33"/>
      <c r="C768" s="33"/>
      <c r="D768" s="33"/>
      <c r="E768" s="34"/>
      <c r="F768" s="33"/>
      <c r="G768" s="33"/>
      <c r="H768" s="35" t="str">
        <f aca="false">IF(AND(A768="",E768=""),"",IF(OR(A768="",B768="",C768="",E768=""),"빈 칸 확인",IF(N(E768)&lt;=0,"금액 확인",IF(IF(B768="수입",COUNTIF(목록!$B$5:$B$14,C768),COUNTIF(목록!$C$5:$C$24,C768))=0,"분류 확인","OK"))))</f>
        <v/>
      </c>
    </row>
    <row r="769" customFormat="false" ht="15" hidden="false" customHeight="false" outlineLevel="0" collapsed="false">
      <c r="A769" s="32"/>
      <c r="B769" s="33"/>
      <c r="C769" s="33"/>
      <c r="D769" s="33"/>
      <c r="E769" s="34"/>
      <c r="F769" s="33"/>
      <c r="G769" s="33"/>
      <c r="H769" s="35" t="str">
        <f aca="false">IF(AND(A769="",E769=""),"",IF(OR(A769="",B769="",C769="",E769=""),"빈 칸 확인",IF(N(E769)&lt;=0,"금액 확인",IF(IF(B769="수입",COUNTIF(목록!$B$5:$B$14,C769),COUNTIF(목록!$C$5:$C$24,C769))=0,"분류 확인","OK"))))</f>
        <v/>
      </c>
    </row>
    <row r="770" customFormat="false" ht="15" hidden="false" customHeight="false" outlineLevel="0" collapsed="false">
      <c r="A770" s="32"/>
      <c r="B770" s="33"/>
      <c r="C770" s="33"/>
      <c r="D770" s="33"/>
      <c r="E770" s="34"/>
      <c r="F770" s="33"/>
      <c r="G770" s="33"/>
      <c r="H770" s="35" t="str">
        <f aca="false">IF(AND(A770="",E770=""),"",IF(OR(A770="",B770="",C770="",E770=""),"빈 칸 확인",IF(N(E770)&lt;=0,"금액 확인",IF(IF(B770="수입",COUNTIF(목록!$B$5:$B$14,C770),COUNTIF(목록!$C$5:$C$24,C770))=0,"분류 확인","OK"))))</f>
        <v/>
      </c>
    </row>
    <row r="771" customFormat="false" ht="15" hidden="false" customHeight="false" outlineLevel="0" collapsed="false">
      <c r="A771" s="32"/>
      <c r="B771" s="33"/>
      <c r="C771" s="33"/>
      <c r="D771" s="33"/>
      <c r="E771" s="34"/>
      <c r="F771" s="33"/>
      <c r="G771" s="33"/>
      <c r="H771" s="35" t="str">
        <f aca="false">IF(AND(A771="",E771=""),"",IF(OR(A771="",B771="",C771="",E771=""),"빈 칸 확인",IF(N(E771)&lt;=0,"금액 확인",IF(IF(B771="수입",COUNTIF(목록!$B$5:$B$14,C771),COUNTIF(목록!$C$5:$C$24,C771))=0,"분류 확인","OK"))))</f>
        <v/>
      </c>
    </row>
    <row r="772" customFormat="false" ht="15" hidden="false" customHeight="false" outlineLevel="0" collapsed="false">
      <c r="A772" s="32"/>
      <c r="B772" s="33"/>
      <c r="C772" s="33"/>
      <c r="D772" s="33"/>
      <c r="E772" s="34"/>
      <c r="F772" s="33"/>
      <c r="G772" s="33"/>
      <c r="H772" s="35" t="str">
        <f aca="false">IF(AND(A772="",E772=""),"",IF(OR(A772="",B772="",C772="",E772=""),"빈 칸 확인",IF(N(E772)&lt;=0,"금액 확인",IF(IF(B772="수입",COUNTIF(목록!$B$5:$B$14,C772),COUNTIF(목록!$C$5:$C$24,C772))=0,"분류 확인","OK"))))</f>
        <v/>
      </c>
    </row>
    <row r="773" customFormat="false" ht="15" hidden="false" customHeight="false" outlineLevel="0" collapsed="false">
      <c r="A773" s="32"/>
      <c r="B773" s="33"/>
      <c r="C773" s="33"/>
      <c r="D773" s="33"/>
      <c r="E773" s="34"/>
      <c r="F773" s="33"/>
      <c r="G773" s="33"/>
      <c r="H773" s="35" t="str">
        <f aca="false">IF(AND(A773="",E773=""),"",IF(OR(A773="",B773="",C773="",E773=""),"빈 칸 확인",IF(N(E773)&lt;=0,"금액 확인",IF(IF(B773="수입",COUNTIF(목록!$B$5:$B$14,C773),COUNTIF(목록!$C$5:$C$24,C773))=0,"분류 확인","OK"))))</f>
        <v/>
      </c>
    </row>
    <row r="774" customFormat="false" ht="15" hidden="false" customHeight="false" outlineLevel="0" collapsed="false">
      <c r="A774" s="32"/>
      <c r="B774" s="33"/>
      <c r="C774" s="33"/>
      <c r="D774" s="33"/>
      <c r="E774" s="34"/>
      <c r="F774" s="33"/>
      <c r="G774" s="33"/>
      <c r="H774" s="35" t="str">
        <f aca="false">IF(AND(A774="",E774=""),"",IF(OR(A774="",B774="",C774="",E774=""),"빈 칸 확인",IF(N(E774)&lt;=0,"금액 확인",IF(IF(B774="수입",COUNTIF(목록!$B$5:$B$14,C774),COUNTIF(목록!$C$5:$C$24,C774))=0,"분류 확인","OK"))))</f>
        <v/>
      </c>
    </row>
    <row r="775" customFormat="false" ht="15" hidden="false" customHeight="false" outlineLevel="0" collapsed="false">
      <c r="A775" s="32"/>
      <c r="B775" s="33"/>
      <c r="C775" s="33"/>
      <c r="D775" s="33"/>
      <c r="E775" s="34"/>
      <c r="F775" s="33"/>
      <c r="G775" s="33"/>
      <c r="H775" s="35" t="str">
        <f aca="false">IF(AND(A775="",E775=""),"",IF(OR(A775="",B775="",C775="",E775=""),"빈 칸 확인",IF(N(E775)&lt;=0,"금액 확인",IF(IF(B775="수입",COUNTIF(목록!$B$5:$B$14,C775),COUNTIF(목록!$C$5:$C$24,C775))=0,"분류 확인","OK"))))</f>
        <v/>
      </c>
    </row>
    <row r="776" customFormat="false" ht="15" hidden="false" customHeight="false" outlineLevel="0" collapsed="false">
      <c r="A776" s="32"/>
      <c r="B776" s="33"/>
      <c r="C776" s="33"/>
      <c r="D776" s="33"/>
      <c r="E776" s="34"/>
      <c r="F776" s="33"/>
      <c r="G776" s="33"/>
      <c r="H776" s="35" t="str">
        <f aca="false">IF(AND(A776="",E776=""),"",IF(OR(A776="",B776="",C776="",E776=""),"빈 칸 확인",IF(N(E776)&lt;=0,"금액 확인",IF(IF(B776="수입",COUNTIF(목록!$B$5:$B$14,C776),COUNTIF(목록!$C$5:$C$24,C776))=0,"분류 확인","OK"))))</f>
        <v/>
      </c>
    </row>
    <row r="777" customFormat="false" ht="15" hidden="false" customHeight="false" outlineLevel="0" collapsed="false">
      <c r="A777" s="32"/>
      <c r="B777" s="33"/>
      <c r="C777" s="33"/>
      <c r="D777" s="33"/>
      <c r="E777" s="34"/>
      <c r="F777" s="33"/>
      <c r="G777" s="33"/>
      <c r="H777" s="35" t="str">
        <f aca="false">IF(AND(A777="",E777=""),"",IF(OR(A777="",B777="",C777="",E777=""),"빈 칸 확인",IF(N(E777)&lt;=0,"금액 확인",IF(IF(B777="수입",COUNTIF(목록!$B$5:$B$14,C777),COUNTIF(목록!$C$5:$C$24,C777))=0,"분류 확인","OK"))))</f>
        <v/>
      </c>
    </row>
    <row r="778" customFormat="false" ht="15" hidden="false" customHeight="false" outlineLevel="0" collapsed="false">
      <c r="A778" s="32"/>
      <c r="B778" s="33"/>
      <c r="C778" s="33"/>
      <c r="D778" s="33"/>
      <c r="E778" s="34"/>
      <c r="F778" s="33"/>
      <c r="G778" s="33"/>
      <c r="H778" s="35" t="str">
        <f aca="false">IF(AND(A778="",E778=""),"",IF(OR(A778="",B778="",C778="",E778=""),"빈 칸 확인",IF(N(E778)&lt;=0,"금액 확인",IF(IF(B778="수입",COUNTIF(목록!$B$5:$B$14,C778),COUNTIF(목록!$C$5:$C$24,C778))=0,"분류 확인","OK"))))</f>
        <v/>
      </c>
    </row>
    <row r="779" customFormat="false" ht="15" hidden="false" customHeight="false" outlineLevel="0" collapsed="false">
      <c r="A779" s="32"/>
      <c r="B779" s="33"/>
      <c r="C779" s="33"/>
      <c r="D779" s="33"/>
      <c r="E779" s="34"/>
      <c r="F779" s="33"/>
      <c r="G779" s="33"/>
      <c r="H779" s="35" t="str">
        <f aca="false">IF(AND(A779="",E779=""),"",IF(OR(A779="",B779="",C779="",E779=""),"빈 칸 확인",IF(N(E779)&lt;=0,"금액 확인",IF(IF(B779="수입",COUNTIF(목록!$B$5:$B$14,C779),COUNTIF(목록!$C$5:$C$24,C779))=0,"분류 확인","OK"))))</f>
        <v/>
      </c>
    </row>
    <row r="780" customFormat="false" ht="15" hidden="false" customHeight="false" outlineLevel="0" collapsed="false">
      <c r="A780" s="32"/>
      <c r="B780" s="33"/>
      <c r="C780" s="33"/>
      <c r="D780" s="33"/>
      <c r="E780" s="34"/>
      <c r="F780" s="33"/>
      <c r="G780" s="33"/>
      <c r="H780" s="35" t="str">
        <f aca="false">IF(AND(A780="",E780=""),"",IF(OR(A780="",B780="",C780="",E780=""),"빈 칸 확인",IF(N(E780)&lt;=0,"금액 확인",IF(IF(B780="수입",COUNTIF(목록!$B$5:$B$14,C780),COUNTIF(목록!$C$5:$C$24,C780))=0,"분류 확인","OK"))))</f>
        <v/>
      </c>
    </row>
    <row r="781" customFormat="false" ht="15" hidden="false" customHeight="false" outlineLevel="0" collapsed="false">
      <c r="A781" s="32"/>
      <c r="B781" s="33"/>
      <c r="C781" s="33"/>
      <c r="D781" s="33"/>
      <c r="E781" s="34"/>
      <c r="F781" s="33"/>
      <c r="G781" s="33"/>
      <c r="H781" s="35" t="str">
        <f aca="false">IF(AND(A781="",E781=""),"",IF(OR(A781="",B781="",C781="",E781=""),"빈 칸 확인",IF(N(E781)&lt;=0,"금액 확인",IF(IF(B781="수입",COUNTIF(목록!$B$5:$B$14,C781),COUNTIF(목록!$C$5:$C$24,C781))=0,"분류 확인","OK"))))</f>
        <v/>
      </c>
    </row>
    <row r="782" customFormat="false" ht="15" hidden="false" customHeight="false" outlineLevel="0" collapsed="false">
      <c r="A782" s="32"/>
      <c r="B782" s="33"/>
      <c r="C782" s="33"/>
      <c r="D782" s="33"/>
      <c r="E782" s="34"/>
      <c r="F782" s="33"/>
      <c r="G782" s="33"/>
      <c r="H782" s="35" t="str">
        <f aca="false">IF(AND(A782="",E782=""),"",IF(OR(A782="",B782="",C782="",E782=""),"빈 칸 확인",IF(N(E782)&lt;=0,"금액 확인",IF(IF(B782="수입",COUNTIF(목록!$B$5:$B$14,C782),COUNTIF(목록!$C$5:$C$24,C782))=0,"분류 확인","OK"))))</f>
        <v/>
      </c>
    </row>
    <row r="783" customFormat="false" ht="15" hidden="false" customHeight="false" outlineLevel="0" collapsed="false">
      <c r="A783" s="32"/>
      <c r="B783" s="33"/>
      <c r="C783" s="33"/>
      <c r="D783" s="33"/>
      <c r="E783" s="34"/>
      <c r="F783" s="33"/>
      <c r="G783" s="33"/>
      <c r="H783" s="35" t="str">
        <f aca="false">IF(AND(A783="",E783=""),"",IF(OR(A783="",B783="",C783="",E783=""),"빈 칸 확인",IF(N(E783)&lt;=0,"금액 확인",IF(IF(B783="수입",COUNTIF(목록!$B$5:$B$14,C783),COUNTIF(목록!$C$5:$C$24,C783))=0,"분류 확인","OK"))))</f>
        <v/>
      </c>
    </row>
    <row r="784" customFormat="false" ht="15" hidden="false" customHeight="false" outlineLevel="0" collapsed="false">
      <c r="A784" s="32"/>
      <c r="B784" s="33"/>
      <c r="C784" s="33"/>
      <c r="D784" s="33"/>
      <c r="E784" s="34"/>
      <c r="F784" s="33"/>
      <c r="G784" s="33"/>
      <c r="H784" s="35" t="str">
        <f aca="false">IF(AND(A784="",E784=""),"",IF(OR(A784="",B784="",C784="",E784=""),"빈 칸 확인",IF(N(E784)&lt;=0,"금액 확인",IF(IF(B784="수입",COUNTIF(목록!$B$5:$B$14,C784),COUNTIF(목록!$C$5:$C$24,C784))=0,"분류 확인","OK"))))</f>
        <v/>
      </c>
    </row>
    <row r="785" customFormat="false" ht="15" hidden="false" customHeight="false" outlineLevel="0" collapsed="false">
      <c r="A785" s="32"/>
      <c r="B785" s="33"/>
      <c r="C785" s="33"/>
      <c r="D785" s="33"/>
      <c r="E785" s="34"/>
      <c r="F785" s="33"/>
      <c r="G785" s="33"/>
      <c r="H785" s="35" t="str">
        <f aca="false">IF(AND(A785="",E785=""),"",IF(OR(A785="",B785="",C785="",E785=""),"빈 칸 확인",IF(N(E785)&lt;=0,"금액 확인",IF(IF(B785="수입",COUNTIF(목록!$B$5:$B$14,C785),COUNTIF(목록!$C$5:$C$24,C785))=0,"분류 확인","OK"))))</f>
        <v/>
      </c>
    </row>
    <row r="786" customFormat="false" ht="15" hidden="false" customHeight="false" outlineLevel="0" collapsed="false">
      <c r="A786" s="32"/>
      <c r="B786" s="33"/>
      <c r="C786" s="33"/>
      <c r="D786" s="33"/>
      <c r="E786" s="34"/>
      <c r="F786" s="33"/>
      <c r="G786" s="33"/>
      <c r="H786" s="35" t="str">
        <f aca="false">IF(AND(A786="",E786=""),"",IF(OR(A786="",B786="",C786="",E786=""),"빈 칸 확인",IF(N(E786)&lt;=0,"금액 확인",IF(IF(B786="수입",COUNTIF(목록!$B$5:$B$14,C786),COUNTIF(목록!$C$5:$C$24,C786))=0,"분류 확인","OK"))))</f>
        <v/>
      </c>
    </row>
    <row r="787" customFormat="false" ht="15" hidden="false" customHeight="false" outlineLevel="0" collapsed="false">
      <c r="A787" s="32"/>
      <c r="B787" s="33"/>
      <c r="C787" s="33"/>
      <c r="D787" s="33"/>
      <c r="E787" s="34"/>
      <c r="F787" s="33"/>
      <c r="G787" s="33"/>
      <c r="H787" s="35" t="str">
        <f aca="false">IF(AND(A787="",E787=""),"",IF(OR(A787="",B787="",C787="",E787=""),"빈 칸 확인",IF(N(E787)&lt;=0,"금액 확인",IF(IF(B787="수입",COUNTIF(목록!$B$5:$B$14,C787),COUNTIF(목록!$C$5:$C$24,C787))=0,"분류 확인","OK"))))</f>
        <v/>
      </c>
    </row>
    <row r="788" customFormat="false" ht="15" hidden="false" customHeight="false" outlineLevel="0" collapsed="false">
      <c r="A788" s="32"/>
      <c r="B788" s="33"/>
      <c r="C788" s="33"/>
      <c r="D788" s="33"/>
      <c r="E788" s="34"/>
      <c r="F788" s="33"/>
      <c r="G788" s="33"/>
      <c r="H788" s="35" t="str">
        <f aca="false">IF(AND(A788="",E788=""),"",IF(OR(A788="",B788="",C788="",E788=""),"빈 칸 확인",IF(N(E788)&lt;=0,"금액 확인",IF(IF(B788="수입",COUNTIF(목록!$B$5:$B$14,C788),COUNTIF(목록!$C$5:$C$24,C788))=0,"분류 확인","OK"))))</f>
        <v/>
      </c>
    </row>
    <row r="789" customFormat="false" ht="15" hidden="false" customHeight="false" outlineLevel="0" collapsed="false">
      <c r="A789" s="32"/>
      <c r="B789" s="33"/>
      <c r="C789" s="33"/>
      <c r="D789" s="33"/>
      <c r="E789" s="34"/>
      <c r="F789" s="33"/>
      <c r="G789" s="33"/>
      <c r="H789" s="35" t="str">
        <f aca="false">IF(AND(A789="",E789=""),"",IF(OR(A789="",B789="",C789="",E789=""),"빈 칸 확인",IF(N(E789)&lt;=0,"금액 확인",IF(IF(B789="수입",COUNTIF(목록!$B$5:$B$14,C789),COUNTIF(목록!$C$5:$C$24,C789))=0,"분류 확인","OK"))))</f>
        <v/>
      </c>
    </row>
    <row r="790" customFormat="false" ht="15" hidden="false" customHeight="false" outlineLevel="0" collapsed="false">
      <c r="A790" s="32"/>
      <c r="B790" s="33"/>
      <c r="C790" s="33"/>
      <c r="D790" s="33"/>
      <c r="E790" s="34"/>
      <c r="F790" s="33"/>
      <c r="G790" s="33"/>
      <c r="H790" s="35" t="str">
        <f aca="false">IF(AND(A790="",E790=""),"",IF(OR(A790="",B790="",C790="",E790=""),"빈 칸 확인",IF(N(E790)&lt;=0,"금액 확인",IF(IF(B790="수입",COUNTIF(목록!$B$5:$B$14,C790),COUNTIF(목록!$C$5:$C$24,C790))=0,"분류 확인","OK"))))</f>
        <v/>
      </c>
    </row>
    <row r="791" customFormat="false" ht="15" hidden="false" customHeight="false" outlineLevel="0" collapsed="false">
      <c r="A791" s="32"/>
      <c r="B791" s="33"/>
      <c r="C791" s="33"/>
      <c r="D791" s="33"/>
      <c r="E791" s="34"/>
      <c r="F791" s="33"/>
      <c r="G791" s="33"/>
      <c r="H791" s="35" t="str">
        <f aca="false">IF(AND(A791="",E791=""),"",IF(OR(A791="",B791="",C791="",E791=""),"빈 칸 확인",IF(N(E791)&lt;=0,"금액 확인",IF(IF(B791="수입",COUNTIF(목록!$B$5:$B$14,C791),COUNTIF(목록!$C$5:$C$24,C791))=0,"분류 확인","OK"))))</f>
        <v/>
      </c>
    </row>
    <row r="792" customFormat="false" ht="15" hidden="false" customHeight="false" outlineLevel="0" collapsed="false">
      <c r="A792" s="32"/>
      <c r="B792" s="33"/>
      <c r="C792" s="33"/>
      <c r="D792" s="33"/>
      <c r="E792" s="34"/>
      <c r="F792" s="33"/>
      <c r="G792" s="33"/>
      <c r="H792" s="35" t="str">
        <f aca="false">IF(AND(A792="",E792=""),"",IF(OR(A792="",B792="",C792="",E792=""),"빈 칸 확인",IF(N(E792)&lt;=0,"금액 확인",IF(IF(B792="수입",COUNTIF(목록!$B$5:$B$14,C792),COUNTIF(목록!$C$5:$C$24,C792))=0,"분류 확인","OK"))))</f>
        <v/>
      </c>
    </row>
    <row r="793" customFormat="false" ht="15" hidden="false" customHeight="false" outlineLevel="0" collapsed="false">
      <c r="A793" s="32"/>
      <c r="B793" s="33"/>
      <c r="C793" s="33"/>
      <c r="D793" s="33"/>
      <c r="E793" s="34"/>
      <c r="F793" s="33"/>
      <c r="G793" s="33"/>
      <c r="H793" s="35" t="str">
        <f aca="false">IF(AND(A793="",E793=""),"",IF(OR(A793="",B793="",C793="",E793=""),"빈 칸 확인",IF(N(E793)&lt;=0,"금액 확인",IF(IF(B793="수입",COUNTIF(목록!$B$5:$B$14,C793),COUNTIF(목록!$C$5:$C$24,C793))=0,"분류 확인","OK"))))</f>
        <v/>
      </c>
    </row>
    <row r="794" customFormat="false" ht="15" hidden="false" customHeight="false" outlineLevel="0" collapsed="false">
      <c r="A794" s="32"/>
      <c r="B794" s="33"/>
      <c r="C794" s="33"/>
      <c r="D794" s="33"/>
      <c r="E794" s="34"/>
      <c r="F794" s="33"/>
      <c r="G794" s="33"/>
      <c r="H794" s="35" t="str">
        <f aca="false">IF(AND(A794="",E794=""),"",IF(OR(A794="",B794="",C794="",E794=""),"빈 칸 확인",IF(N(E794)&lt;=0,"금액 확인",IF(IF(B794="수입",COUNTIF(목록!$B$5:$B$14,C794),COUNTIF(목록!$C$5:$C$24,C794))=0,"분류 확인","OK"))))</f>
        <v/>
      </c>
    </row>
    <row r="795" customFormat="false" ht="15" hidden="false" customHeight="false" outlineLevel="0" collapsed="false">
      <c r="A795" s="32"/>
      <c r="B795" s="33"/>
      <c r="C795" s="33"/>
      <c r="D795" s="33"/>
      <c r="E795" s="34"/>
      <c r="F795" s="33"/>
      <c r="G795" s="33"/>
      <c r="H795" s="35" t="str">
        <f aca="false">IF(AND(A795="",E795=""),"",IF(OR(A795="",B795="",C795="",E795=""),"빈 칸 확인",IF(N(E795)&lt;=0,"금액 확인",IF(IF(B795="수입",COUNTIF(목록!$B$5:$B$14,C795),COUNTIF(목록!$C$5:$C$24,C795))=0,"분류 확인","OK"))))</f>
        <v/>
      </c>
    </row>
    <row r="796" customFormat="false" ht="15" hidden="false" customHeight="false" outlineLevel="0" collapsed="false">
      <c r="A796" s="32"/>
      <c r="B796" s="33"/>
      <c r="C796" s="33"/>
      <c r="D796" s="33"/>
      <c r="E796" s="34"/>
      <c r="F796" s="33"/>
      <c r="G796" s="33"/>
      <c r="H796" s="35" t="str">
        <f aca="false">IF(AND(A796="",E796=""),"",IF(OR(A796="",B796="",C796="",E796=""),"빈 칸 확인",IF(N(E796)&lt;=0,"금액 확인",IF(IF(B796="수입",COUNTIF(목록!$B$5:$B$14,C796),COUNTIF(목록!$C$5:$C$24,C796))=0,"분류 확인","OK"))))</f>
        <v/>
      </c>
    </row>
    <row r="797" customFormat="false" ht="15" hidden="false" customHeight="false" outlineLevel="0" collapsed="false">
      <c r="A797" s="32"/>
      <c r="B797" s="33"/>
      <c r="C797" s="33"/>
      <c r="D797" s="33"/>
      <c r="E797" s="34"/>
      <c r="F797" s="33"/>
      <c r="G797" s="33"/>
      <c r="H797" s="35" t="str">
        <f aca="false">IF(AND(A797="",E797=""),"",IF(OR(A797="",B797="",C797="",E797=""),"빈 칸 확인",IF(N(E797)&lt;=0,"금액 확인",IF(IF(B797="수입",COUNTIF(목록!$B$5:$B$14,C797),COUNTIF(목록!$C$5:$C$24,C797))=0,"분류 확인","OK"))))</f>
        <v/>
      </c>
    </row>
    <row r="798" customFormat="false" ht="15" hidden="false" customHeight="false" outlineLevel="0" collapsed="false">
      <c r="A798" s="32"/>
      <c r="B798" s="33"/>
      <c r="C798" s="33"/>
      <c r="D798" s="33"/>
      <c r="E798" s="34"/>
      <c r="F798" s="33"/>
      <c r="G798" s="33"/>
      <c r="H798" s="35" t="str">
        <f aca="false">IF(AND(A798="",E798=""),"",IF(OR(A798="",B798="",C798="",E798=""),"빈 칸 확인",IF(N(E798)&lt;=0,"금액 확인",IF(IF(B798="수입",COUNTIF(목록!$B$5:$B$14,C798),COUNTIF(목록!$C$5:$C$24,C798))=0,"분류 확인","OK"))))</f>
        <v/>
      </c>
    </row>
    <row r="799" customFormat="false" ht="15" hidden="false" customHeight="false" outlineLevel="0" collapsed="false">
      <c r="A799" s="32"/>
      <c r="B799" s="33"/>
      <c r="C799" s="33"/>
      <c r="D799" s="33"/>
      <c r="E799" s="34"/>
      <c r="F799" s="33"/>
      <c r="G799" s="33"/>
      <c r="H799" s="35" t="str">
        <f aca="false">IF(AND(A799="",E799=""),"",IF(OR(A799="",B799="",C799="",E799=""),"빈 칸 확인",IF(N(E799)&lt;=0,"금액 확인",IF(IF(B799="수입",COUNTIF(목록!$B$5:$B$14,C799),COUNTIF(목록!$C$5:$C$24,C799))=0,"분류 확인","OK"))))</f>
        <v/>
      </c>
    </row>
    <row r="800" customFormat="false" ht="15" hidden="false" customHeight="false" outlineLevel="0" collapsed="false">
      <c r="A800" s="32"/>
      <c r="B800" s="33"/>
      <c r="C800" s="33"/>
      <c r="D800" s="33"/>
      <c r="E800" s="34"/>
      <c r="F800" s="33"/>
      <c r="G800" s="33"/>
      <c r="H800" s="35" t="str">
        <f aca="false">IF(AND(A800="",E800=""),"",IF(OR(A800="",B800="",C800="",E800=""),"빈 칸 확인",IF(N(E800)&lt;=0,"금액 확인",IF(IF(B800="수입",COUNTIF(목록!$B$5:$B$14,C800),COUNTIF(목록!$C$5:$C$24,C800))=0,"분류 확인","OK"))))</f>
        <v/>
      </c>
    </row>
    <row r="801" customFormat="false" ht="15" hidden="false" customHeight="false" outlineLevel="0" collapsed="false">
      <c r="A801" s="32"/>
      <c r="B801" s="33"/>
      <c r="C801" s="33"/>
      <c r="D801" s="33"/>
      <c r="E801" s="34"/>
      <c r="F801" s="33"/>
      <c r="G801" s="33"/>
      <c r="H801" s="35" t="str">
        <f aca="false">IF(AND(A801="",E801=""),"",IF(OR(A801="",B801="",C801="",E801=""),"빈 칸 확인",IF(N(E801)&lt;=0,"금액 확인",IF(IF(B801="수입",COUNTIF(목록!$B$5:$B$14,C801),COUNTIF(목록!$C$5:$C$24,C801))=0,"분류 확인","OK"))))</f>
        <v/>
      </c>
    </row>
    <row r="802" customFormat="false" ht="15" hidden="false" customHeight="false" outlineLevel="0" collapsed="false">
      <c r="A802" s="32"/>
      <c r="B802" s="33"/>
      <c r="C802" s="33"/>
      <c r="D802" s="33"/>
      <c r="E802" s="34"/>
      <c r="F802" s="33"/>
      <c r="G802" s="33"/>
      <c r="H802" s="35" t="str">
        <f aca="false">IF(AND(A802="",E802=""),"",IF(OR(A802="",B802="",C802="",E802=""),"빈 칸 확인",IF(N(E802)&lt;=0,"금액 확인",IF(IF(B802="수입",COUNTIF(목록!$B$5:$B$14,C802),COUNTIF(목록!$C$5:$C$24,C802))=0,"분류 확인","OK"))))</f>
        <v/>
      </c>
    </row>
    <row r="803" customFormat="false" ht="15" hidden="false" customHeight="false" outlineLevel="0" collapsed="false">
      <c r="A803" s="32"/>
      <c r="B803" s="33"/>
      <c r="C803" s="33"/>
      <c r="D803" s="33"/>
      <c r="E803" s="34"/>
      <c r="F803" s="33"/>
      <c r="G803" s="33"/>
      <c r="H803" s="35" t="str">
        <f aca="false">IF(AND(A803="",E803=""),"",IF(OR(A803="",B803="",C803="",E803=""),"빈 칸 확인",IF(N(E803)&lt;=0,"금액 확인",IF(IF(B803="수입",COUNTIF(목록!$B$5:$B$14,C803),COUNTIF(목록!$C$5:$C$24,C803))=0,"분류 확인","OK"))))</f>
        <v/>
      </c>
    </row>
    <row r="804" customFormat="false" ht="15" hidden="false" customHeight="false" outlineLevel="0" collapsed="false">
      <c r="A804" s="32"/>
      <c r="B804" s="33"/>
      <c r="C804" s="33"/>
      <c r="D804" s="33"/>
      <c r="E804" s="34"/>
      <c r="F804" s="33"/>
      <c r="G804" s="33"/>
      <c r="H804" s="35" t="str">
        <f aca="false">IF(AND(A804="",E804=""),"",IF(OR(A804="",B804="",C804="",E804=""),"빈 칸 확인",IF(N(E804)&lt;=0,"금액 확인",IF(IF(B804="수입",COUNTIF(목록!$B$5:$B$14,C804),COUNTIF(목록!$C$5:$C$24,C804))=0,"분류 확인","OK"))))</f>
        <v/>
      </c>
    </row>
    <row r="805" customFormat="false" ht="15" hidden="false" customHeight="false" outlineLevel="0" collapsed="false">
      <c r="A805" s="32"/>
      <c r="B805" s="33"/>
      <c r="C805" s="33"/>
      <c r="D805" s="33"/>
      <c r="E805" s="34"/>
      <c r="F805" s="33"/>
      <c r="G805" s="33"/>
      <c r="H805" s="35" t="str">
        <f aca="false">IF(AND(A805="",E805=""),"",IF(OR(A805="",B805="",C805="",E805=""),"빈 칸 확인",IF(N(E805)&lt;=0,"금액 확인",IF(IF(B805="수입",COUNTIF(목록!$B$5:$B$14,C805),COUNTIF(목록!$C$5:$C$24,C805))=0,"분류 확인","OK"))))</f>
        <v/>
      </c>
    </row>
    <row r="806" customFormat="false" ht="15" hidden="false" customHeight="false" outlineLevel="0" collapsed="false">
      <c r="A806" s="32"/>
      <c r="B806" s="33"/>
      <c r="C806" s="33"/>
      <c r="D806" s="33"/>
      <c r="E806" s="34"/>
      <c r="F806" s="33"/>
      <c r="G806" s="33"/>
      <c r="H806" s="35" t="str">
        <f aca="false">IF(AND(A806="",E806=""),"",IF(OR(A806="",B806="",C806="",E806=""),"빈 칸 확인",IF(N(E806)&lt;=0,"금액 확인",IF(IF(B806="수입",COUNTIF(목록!$B$5:$B$14,C806),COUNTIF(목록!$C$5:$C$24,C806))=0,"분류 확인","OK"))))</f>
        <v/>
      </c>
    </row>
    <row r="807" customFormat="false" ht="15" hidden="false" customHeight="false" outlineLevel="0" collapsed="false">
      <c r="A807" s="32"/>
      <c r="B807" s="33"/>
      <c r="C807" s="33"/>
      <c r="D807" s="33"/>
      <c r="E807" s="34"/>
      <c r="F807" s="33"/>
      <c r="G807" s="33"/>
      <c r="H807" s="35" t="str">
        <f aca="false">IF(AND(A807="",E807=""),"",IF(OR(A807="",B807="",C807="",E807=""),"빈 칸 확인",IF(N(E807)&lt;=0,"금액 확인",IF(IF(B807="수입",COUNTIF(목록!$B$5:$B$14,C807),COUNTIF(목록!$C$5:$C$24,C807))=0,"분류 확인","OK"))))</f>
        <v/>
      </c>
    </row>
    <row r="808" customFormat="false" ht="15" hidden="false" customHeight="false" outlineLevel="0" collapsed="false">
      <c r="A808" s="32"/>
      <c r="B808" s="33"/>
      <c r="C808" s="33"/>
      <c r="D808" s="33"/>
      <c r="E808" s="34"/>
      <c r="F808" s="33"/>
      <c r="G808" s="33"/>
      <c r="H808" s="35" t="str">
        <f aca="false">IF(AND(A808="",E808=""),"",IF(OR(A808="",B808="",C808="",E808=""),"빈 칸 확인",IF(N(E808)&lt;=0,"금액 확인",IF(IF(B808="수입",COUNTIF(목록!$B$5:$B$14,C808),COUNTIF(목록!$C$5:$C$24,C808))=0,"분류 확인","OK"))))</f>
        <v/>
      </c>
    </row>
    <row r="809" customFormat="false" ht="15" hidden="false" customHeight="false" outlineLevel="0" collapsed="false">
      <c r="A809" s="32"/>
      <c r="B809" s="33"/>
      <c r="C809" s="33"/>
      <c r="D809" s="33"/>
      <c r="E809" s="34"/>
      <c r="F809" s="33"/>
      <c r="G809" s="33"/>
      <c r="H809" s="35" t="str">
        <f aca="false">IF(AND(A809="",E809=""),"",IF(OR(A809="",B809="",C809="",E809=""),"빈 칸 확인",IF(N(E809)&lt;=0,"금액 확인",IF(IF(B809="수입",COUNTIF(목록!$B$5:$B$14,C809),COUNTIF(목록!$C$5:$C$24,C809))=0,"분류 확인","OK"))))</f>
        <v/>
      </c>
    </row>
    <row r="810" customFormat="false" ht="15" hidden="false" customHeight="false" outlineLevel="0" collapsed="false">
      <c r="A810" s="32"/>
      <c r="B810" s="33"/>
      <c r="C810" s="33"/>
      <c r="D810" s="33"/>
      <c r="E810" s="34"/>
      <c r="F810" s="33"/>
      <c r="G810" s="33"/>
      <c r="H810" s="35" t="str">
        <f aca="false">IF(AND(A810="",E810=""),"",IF(OR(A810="",B810="",C810="",E810=""),"빈 칸 확인",IF(N(E810)&lt;=0,"금액 확인",IF(IF(B810="수입",COUNTIF(목록!$B$5:$B$14,C810),COUNTIF(목록!$C$5:$C$24,C810))=0,"분류 확인","OK"))))</f>
        <v/>
      </c>
    </row>
    <row r="811" customFormat="false" ht="15" hidden="false" customHeight="false" outlineLevel="0" collapsed="false">
      <c r="A811" s="32"/>
      <c r="B811" s="33"/>
      <c r="C811" s="33"/>
      <c r="D811" s="33"/>
      <c r="E811" s="34"/>
      <c r="F811" s="33"/>
      <c r="G811" s="33"/>
      <c r="H811" s="35" t="str">
        <f aca="false">IF(AND(A811="",E811=""),"",IF(OR(A811="",B811="",C811="",E811=""),"빈 칸 확인",IF(N(E811)&lt;=0,"금액 확인",IF(IF(B811="수입",COUNTIF(목록!$B$5:$B$14,C811),COUNTIF(목록!$C$5:$C$24,C811))=0,"분류 확인","OK"))))</f>
        <v/>
      </c>
    </row>
    <row r="812" customFormat="false" ht="15" hidden="false" customHeight="false" outlineLevel="0" collapsed="false">
      <c r="A812" s="32"/>
      <c r="B812" s="33"/>
      <c r="C812" s="33"/>
      <c r="D812" s="33"/>
      <c r="E812" s="34"/>
      <c r="F812" s="33"/>
      <c r="G812" s="33"/>
      <c r="H812" s="35" t="str">
        <f aca="false">IF(AND(A812="",E812=""),"",IF(OR(A812="",B812="",C812="",E812=""),"빈 칸 확인",IF(N(E812)&lt;=0,"금액 확인",IF(IF(B812="수입",COUNTIF(목록!$B$5:$B$14,C812),COUNTIF(목록!$C$5:$C$24,C812))=0,"분류 확인","OK"))))</f>
        <v/>
      </c>
    </row>
    <row r="813" customFormat="false" ht="15" hidden="false" customHeight="false" outlineLevel="0" collapsed="false">
      <c r="A813" s="32"/>
      <c r="B813" s="33"/>
      <c r="C813" s="33"/>
      <c r="D813" s="33"/>
      <c r="E813" s="34"/>
      <c r="F813" s="33"/>
      <c r="G813" s="33"/>
      <c r="H813" s="35" t="str">
        <f aca="false">IF(AND(A813="",E813=""),"",IF(OR(A813="",B813="",C813="",E813=""),"빈 칸 확인",IF(N(E813)&lt;=0,"금액 확인",IF(IF(B813="수입",COUNTIF(목록!$B$5:$B$14,C813),COUNTIF(목록!$C$5:$C$24,C813))=0,"분류 확인","OK"))))</f>
        <v/>
      </c>
    </row>
    <row r="814" customFormat="false" ht="15" hidden="false" customHeight="false" outlineLevel="0" collapsed="false">
      <c r="A814" s="32"/>
      <c r="B814" s="33"/>
      <c r="C814" s="33"/>
      <c r="D814" s="33"/>
      <c r="E814" s="34"/>
      <c r="F814" s="33"/>
      <c r="G814" s="33"/>
      <c r="H814" s="35" t="str">
        <f aca="false">IF(AND(A814="",E814=""),"",IF(OR(A814="",B814="",C814="",E814=""),"빈 칸 확인",IF(N(E814)&lt;=0,"금액 확인",IF(IF(B814="수입",COUNTIF(목록!$B$5:$B$14,C814),COUNTIF(목록!$C$5:$C$24,C814))=0,"분류 확인","OK"))))</f>
        <v/>
      </c>
    </row>
    <row r="815" customFormat="false" ht="15" hidden="false" customHeight="false" outlineLevel="0" collapsed="false">
      <c r="A815" s="32"/>
      <c r="B815" s="33"/>
      <c r="C815" s="33"/>
      <c r="D815" s="33"/>
      <c r="E815" s="34"/>
      <c r="F815" s="33"/>
      <c r="G815" s="33"/>
      <c r="H815" s="35" t="str">
        <f aca="false">IF(AND(A815="",E815=""),"",IF(OR(A815="",B815="",C815="",E815=""),"빈 칸 확인",IF(N(E815)&lt;=0,"금액 확인",IF(IF(B815="수입",COUNTIF(목록!$B$5:$B$14,C815),COUNTIF(목록!$C$5:$C$24,C815))=0,"분류 확인","OK"))))</f>
        <v/>
      </c>
    </row>
    <row r="816" customFormat="false" ht="15" hidden="false" customHeight="false" outlineLevel="0" collapsed="false">
      <c r="A816" s="32"/>
      <c r="B816" s="33"/>
      <c r="C816" s="33"/>
      <c r="D816" s="33"/>
      <c r="E816" s="34"/>
      <c r="F816" s="33"/>
      <c r="G816" s="33"/>
      <c r="H816" s="35" t="str">
        <f aca="false">IF(AND(A816="",E816=""),"",IF(OR(A816="",B816="",C816="",E816=""),"빈 칸 확인",IF(N(E816)&lt;=0,"금액 확인",IF(IF(B816="수입",COUNTIF(목록!$B$5:$B$14,C816),COUNTIF(목록!$C$5:$C$24,C816))=0,"분류 확인","OK"))))</f>
        <v/>
      </c>
    </row>
    <row r="817" customFormat="false" ht="15" hidden="false" customHeight="false" outlineLevel="0" collapsed="false">
      <c r="A817" s="32"/>
      <c r="B817" s="33"/>
      <c r="C817" s="33"/>
      <c r="D817" s="33"/>
      <c r="E817" s="34"/>
      <c r="F817" s="33"/>
      <c r="G817" s="33"/>
      <c r="H817" s="35" t="str">
        <f aca="false">IF(AND(A817="",E817=""),"",IF(OR(A817="",B817="",C817="",E817=""),"빈 칸 확인",IF(N(E817)&lt;=0,"금액 확인",IF(IF(B817="수입",COUNTIF(목록!$B$5:$B$14,C817),COUNTIF(목록!$C$5:$C$24,C817))=0,"분류 확인","OK"))))</f>
        <v/>
      </c>
    </row>
    <row r="818" customFormat="false" ht="15" hidden="false" customHeight="false" outlineLevel="0" collapsed="false">
      <c r="A818" s="32"/>
      <c r="B818" s="33"/>
      <c r="C818" s="33"/>
      <c r="D818" s="33"/>
      <c r="E818" s="34"/>
      <c r="F818" s="33"/>
      <c r="G818" s="33"/>
      <c r="H818" s="35" t="str">
        <f aca="false">IF(AND(A818="",E818=""),"",IF(OR(A818="",B818="",C818="",E818=""),"빈 칸 확인",IF(N(E818)&lt;=0,"금액 확인",IF(IF(B818="수입",COUNTIF(목록!$B$5:$B$14,C818),COUNTIF(목록!$C$5:$C$24,C818))=0,"분류 확인","OK"))))</f>
        <v/>
      </c>
    </row>
    <row r="819" customFormat="false" ht="15" hidden="false" customHeight="false" outlineLevel="0" collapsed="false">
      <c r="A819" s="32"/>
      <c r="B819" s="33"/>
      <c r="C819" s="33"/>
      <c r="D819" s="33"/>
      <c r="E819" s="34"/>
      <c r="F819" s="33"/>
      <c r="G819" s="33"/>
      <c r="H819" s="35" t="str">
        <f aca="false">IF(AND(A819="",E819=""),"",IF(OR(A819="",B819="",C819="",E819=""),"빈 칸 확인",IF(N(E819)&lt;=0,"금액 확인",IF(IF(B819="수입",COUNTIF(목록!$B$5:$B$14,C819),COUNTIF(목록!$C$5:$C$24,C819))=0,"분류 확인","OK"))))</f>
        <v/>
      </c>
    </row>
    <row r="820" customFormat="false" ht="15" hidden="false" customHeight="false" outlineLevel="0" collapsed="false">
      <c r="A820" s="32"/>
      <c r="B820" s="33"/>
      <c r="C820" s="33"/>
      <c r="D820" s="33"/>
      <c r="E820" s="34"/>
      <c r="F820" s="33"/>
      <c r="G820" s="33"/>
      <c r="H820" s="35" t="str">
        <f aca="false">IF(AND(A820="",E820=""),"",IF(OR(A820="",B820="",C820="",E820=""),"빈 칸 확인",IF(N(E820)&lt;=0,"금액 확인",IF(IF(B820="수입",COUNTIF(목록!$B$5:$B$14,C820),COUNTIF(목록!$C$5:$C$24,C820))=0,"분류 확인","OK"))))</f>
        <v/>
      </c>
    </row>
    <row r="821" customFormat="false" ht="15" hidden="false" customHeight="false" outlineLevel="0" collapsed="false">
      <c r="A821" s="32"/>
      <c r="B821" s="33"/>
      <c r="C821" s="33"/>
      <c r="D821" s="33"/>
      <c r="E821" s="34"/>
      <c r="F821" s="33"/>
      <c r="G821" s="33"/>
      <c r="H821" s="35" t="str">
        <f aca="false">IF(AND(A821="",E821=""),"",IF(OR(A821="",B821="",C821="",E821=""),"빈 칸 확인",IF(N(E821)&lt;=0,"금액 확인",IF(IF(B821="수입",COUNTIF(목록!$B$5:$B$14,C821),COUNTIF(목록!$C$5:$C$24,C821))=0,"분류 확인","OK"))))</f>
        <v/>
      </c>
    </row>
    <row r="822" customFormat="false" ht="15" hidden="false" customHeight="false" outlineLevel="0" collapsed="false">
      <c r="A822" s="32"/>
      <c r="B822" s="33"/>
      <c r="C822" s="33"/>
      <c r="D822" s="33"/>
      <c r="E822" s="34"/>
      <c r="F822" s="33"/>
      <c r="G822" s="33"/>
      <c r="H822" s="35" t="str">
        <f aca="false">IF(AND(A822="",E822=""),"",IF(OR(A822="",B822="",C822="",E822=""),"빈 칸 확인",IF(N(E822)&lt;=0,"금액 확인",IF(IF(B822="수입",COUNTIF(목록!$B$5:$B$14,C822),COUNTIF(목록!$C$5:$C$24,C822))=0,"분류 확인","OK"))))</f>
        <v/>
      </c>
    </row>
    <row r="823" customFormat="false" ht="15" hidden="false" customHeight="false" outlineLevel="0" collapsed="false">
      <c r="A823" s="32"/>
      <c r="B823" s="33"/>
      <c r="C823" s="33"/>
      <c r="D823" s="33"/>
      <c r="E823" s="34"/>
      <c r="F823" s="33"/>
      <c r="G823" s="33"/>
      <c r="H823" s="35" t="str">
        <f aca="false">IF(AND(A823="",E823=""),"",IF(OR(A823="",B823="",C823="",E823=""),"빈 칸 확인",IF(N(E823)&lt;=0,"금액 확인",IF(IF(B823="수입",COUNTIF(목록!$B$5:$B$14,C823),COUNTIF(목록!$C$5:$C$24,C823))=0,"분류 확인","OK"))))</f>
        <v/>
      </c>
    </row>
    <row r="824" customFormat="false" ht="15" hidden="false" customHeight="false" outlineLevel="0" collapsed="false">
      <c r="A824" s="32"/>
      <c r="B824" s="33"/>
      <c r="C824" s="33"/>
      <c r="D824" s="33"/>
      <c r="E824" s="34"/>
      <c r="F824" s="33"/>
      <c r="G824" s="33"/>
      <c r="H824" s="35" t="str">
        <f aca="false">IF(AND(A824="",E824=""),"",IF(OR(A824="",B824="",C824="",E824=""),"빈 칸 확인",IF(N(E824)&lt;=0,"금액 확인",IF(IF(B824="수입",COUNTIF(목록!$B$5:$B$14,C824),COUNTIF(목록!$C$5:$C$24,C824))=0,"분류 확인","OK"))))</f>
        <v/>
      </c>
    </row>
    <row r="825" customFormat="false" ht="15" hidden="false" customHeight="false" outlineLevel="0" collapsed="false">
      <c r="A825" s="32"/>
      <c r="B825" s="33"/>
      <c r="C825" s="33"/>
      <c r="D825" s="33"/>
      <c r="E825" s="34"/>
      <c r="F825" s="33"/>
      <c r="G825" s="33"/>
      <c r="H825" s="35" t="str">
        <f aca="false">IF(AND(A825="",E825=""),"",IF(OR(A825="",B825="",C825="",E825=""),"빈 칸 확인",IF(N(E825)&lt;=0,"금액 확인",IF(IF(B825="수입",COUNTIF(목록!$B$5:$B$14,C825),COUNTIF(목록!$C$5:$C$24,C825))=0,"분류 확인","OK"))))</f>
        <v/>
      </c>
    </row>
    <row r="826" customFormat="false" ht="15" hidden="false" customHeight="false" outlineLevel="0" collapsed="false">
      <c r="A826" s="32"/>
      <c r="B826" s="33"/>
      <c r="C826" s="33"/>
      <c r="D826" s="33"/>
      <c r="E826" s="34"/>
      <c r="F826" s="33"/>
      <c r="G826" s="33"/>
      <c r="H826" s="35" t="str">
        <f aca="false">IF(AND(A826="",E826=""),"",IF(OR(A826="",B826="",C826="",E826=""),"빈 칸 확인",IF(N(E826)&lt;=0,"금액 확인",IF(IF(B826="수입",COUNTIF(목록!$B$5:$B$14,C826),COUNTIF(목록!$C$5:$C$24,C826))=0,"분류 확인","OK"))))</f>
        <v/>
      </c>
    </row>
    <row r="827" customFormat="false" ht="15" hidden="false" customHeight="false" outlineLevel="0" collapsed="false">
      <c r="A827" s="32"/>
      <c r="B827" s="33"/>
      <c r="C827" s="33"/>
      <c r="D827" s="33"/>
      <c r="E827" s="34"/>
      <c r="F827" s="33"/>
      <c r="G827" s="33"/>
      <c r="H827" s="35" t="str">
        <f aca="false">IF(AND(A827="",E827=""),"",IF(OR(A827="",B827="",C827="",E827=""),"빈 칸 확인",IF(N(E827)&lt;=0,"금액 확인",IF(IF(B827="수입",COUNTIF(목록!$B$5:$B$14,C827),COUNTIF(목록!$C$5:$C$24,C827))=0,"분류 확인","OK"))))</f>
        <v/>
      </c>
    </row>
    <row r="828" customFormat="false" ht="15" hidden="false" customHeight="false" outlineLevel="0" collapsed="false">
      <c r="A828" s="32"/>
      <c r="B828" s="33"/>
      <c r="C828" s="33"/>
      <c r="D828" s="33"/>
      <c r="E828" s="34"/>
      <c r="F828" s="33"/>
      <c r="G828" s="33"/>
      <c r="H828" s="35" t="str">
        <f aca="false">IF(AND(A828="",E828=""),"",IF(OR(A828="",B828="",C828="",E828=""),"빈 칸 확인",IF(N(E828)&lt;=0,"금액 확인",IF(IF(B828="수입",COUNTIF(목록!$B$5:$B$14,C828),COUNTIF(목록!$C$5:$C$24,C828))=0,"분류 확인","OK"))))</f>
        <v/>
      </c>
    </row>
    <row r="829" customFormat="false" ht="15" hidden="false" customHeight="false" outlineLevel="0" collapsed="false">
      <c r="A829" s="32"/>
      <c r="B829" s="33"/>
      <c r="C829" s="33"/>
      <c r="D829" s="33"/>
      <c r="E829" s="34"/>
      <c r="F829" s="33"/>
      <c r="G829" s="33"/>
      <c r="H829" s="35" t="str">
        <f aca="false">IF(AND(A829="",E829=""),"",IF(OR(A829="",B829="",C829="",E829=""),"빈 칸 확인",IF(N(E829)&lt;=0,"금액 확인",IF(IF(B829="수입",COUNTIF(목록!$B$5:$B$14,C829),COUNTIF(목록!$C$5:$C$24,C829))=0,"분류 확인","OK"))))</f>
        <v/>
      </c>
    </row>
    <row r="830" customFormat="false" ht="15" hidden="false" customHeight="false" outlineLevel="0" collapsed="false">
      <c r="A830" s="32"/>
      <c r="B830" s="33"/>
      <c r="C830" s="33"/>
      <c r="D830" s="33"/>
      <c r="E830" s="34"/>
      <c r="F830" s="33"/>
      <c r="G830" s="33"/>
      <c r="H830" s="35" t="str">
        <f aca="false">IF(AND(A830="",E830=""),"",IF(OR(A830="",B830="",C830="",E830=""),"빈 칸 확인",IF(N(E830)&lt;=0,"금액 확인",IF(IF(B830="수입",COUNTIF(목록!$B$5:$B$14,C830),COUNTIF(목록!$C$5:$C$24,C830))=0,"분류 확인","OK"))))</f>
        <v/>
      </c>
    </row>
    <row r="831" customFormat="false" ht="15" hidden="false" customHeight="false" outlineLevel="0" collapsed="false">
      <c r="A831" s="32"/>
      <c r="B831" s="33"/>
      <c r="C831" s="33"/>
      <c r="D831" s="33"/>
      <c r="E831" s="34"/>
      <c r="F831" s="33"/>
      <c r="G831" s="33"/>
      <c r="H831" s="35" t="str">
        <f aca="false">IF(AND(A831="",E831=""),"",IF(OR(A831="",B831="",C831="",E831=""),"빈 칸 확인",IF(N(E831)&lt;=0,"금액 확인",IF(IF(B831="수입",COUNTIF(목록!$B$5:$B$14,C831),COUNTIF(목록!$C$5:$C$24,C831))=0,"분류 확인","OK"))))</f>
        <v/>
      </c>
    </row>
    <row r="832" customFormat="false" ht="15" hidden="false" customHeight="false" outlineLevel="0" collapsed="false">
      <c r="A832" s="32"/>
      <c r="B832" s="33"/>
      <c r="C832" s="33"/>
      <c r="D832" s="33"/>
      <c r="E832" s="34"/>
      <c r="F832" s="33"/>
      <c r="G832" s="33"/>
      <c r="H832" s="35" t="str">
        <f aca="false">IF(AND(A832="",E832=""),"",IF(OR(A832="",B832="",C832="",E832=""),"빈 칸 확인",IF(N(E832)&lt;=0,"금액 확인",IF(IF(B832="수입",COUNTIF(목록!$B$5:$B$14,C832),COUNTIF(목록!$C$5:$C$24,C832))=0,"분류 확인","OK"))))</f>
        <v/>
      </c>
    </row>
    <row r="833" customFormat="false" ht="15" hidden="false" customHeight="false" outlineLevel="0" collapsed="false">
      <c r="A833" s="32"/>
      <c r="B833" s="33"/>
      <c r="C833" s="33"/>
      <c r="D833" s="33"/>
      <c r="E833" s="34"/>
      <c r="F833" s="33"/>
      <c r="G833" s="33"/>
      <c r="H833" s="35" t="str">
        <f aca="false">IF(AND(A833="",E833=""),"",IF(OR(A833="",B833="",C833="",E833=""),"빈 칸 확인",IF(N(E833)&lt;=0,"금액 확인",IF(IF(B833="수입",COUNTIF(목록!$B$5:$B$14,C833),COUNTIF(목록!$C$5:$C$24,C833))=0,"분류 확인","OK"))))</f>
        <v/>
      </c>
    </row>
    <row r="834" customFormat="false" ht="15" hidden="false" customHeight="false" outlineLevel="0" collapsed="false">
      <c r="A834" s="32"/>
      <c r="B834" s="33"/>
      <c r="C834" s="33"/>
      <c r="D834" s="33"/>
      <c r="E834" s="34"/>
      <c r="F834" s="33"/>
      <c r="G834" s="33"/>
      <c r="H834" s="35" t="str">
        <f aca="false">IF(AND(A834="",E834=""),"",IF(OR(A834="",B834="",C834="",E834=""),"빈 칸 확인",IF(N(E834)&lt;=0,"금액 확인",IF(IF(B834="수입",COUNTIF(목록!$B$5:$B$14,C834),COUNTIF(목록!$C$5:$C$24,C834))=0,"분류 확인","OK"))))</f>
        <v/>
      </c>
    </row>
    <row r="835" customFormat="false" ht="15" hidden="false" customHeight="false" outlineLevel="0" collapsed="false">
      <c r="A835" s="32"/>
      <c r="B835" s="33"/>
      <c r="C835" s="33"/>
      <c r="D835" s="33"/>
      <c r="E835" s="34"/>
      <c r="F835" s="33"/>
      <c r="G835" s="33"/>
      <c r="H835" s="35" t="str">
        <f aca="false">IF(AND(A835="",E835=""),"",IF(OR(A835="",B835="",C835="",E835=""),"빈 칸 확인",IF(N(E835)&lt;=0,"금액 확인",IF(IF(B835="수입",COUNTIF(목록!$B$5:$B$14,C835),COUNTIF(목록!$C$5:$C$24,C835))=0,"분류 확인","OK"))))</f>
        <v/>
      </c>
    </row>
    <row r="836" customFormat="false" ht="15" hidden="false" customHeight="false" outlineLevel="0" collapsed="false">
      <c r="A836" s="32"/>
      <c r="B836" s="33"/>
      <c r="C836" s="33"/>
      <c r="D836" s="33"/>
      <c r="E836" s="34"/>
      <c r="F836" s="33"/>
      <c r="G836" s="33"/>
      <c r="H836" s="35" t="str">
        <f aca="false">IF(AND(A836="",E836=""),"",IF(OR(A836="",B836="",C836="",E836=""),"빈 칸 확인",IF(N(E836)&lt;=0,"금액 확인",IF(IF(B836="수입",COUNTIF(목록!$B$5:$B$14,C836),COUNTIF(목록!$C$5:$C$24,C836))=0,"분류 확인","OK"))))</f>
        <v/>
      </c>
    </row>
    <row r="837" customFormat="false" ht="15" hidden="false" customHeight="false" outlineLevel="0" collapsed="false">
      <c r="A837" s="32"/>
      <c r="B837" s="33"/>
      <c r="C837" s="33"/>
      <c r="D837" s="33"/>
      <c r="E837" s="34"/>
      <c r="F837" s="33"/>
      <c r="G837" s="33"/>
      <c r="H837" s="35" t="str">
        <f aca="false">IF(AND(A837="",E837=""),"",IF(OR(A837="",B837="",C837="",E837=""),"빈 칸 확인",IF(N(E837)&lt;=0,"금액 확인",IF(IF(B837="수입",COUNTIF(목록!$B$5:$B$14,C837),COUNTIF(목록!$C$5:$C$24,C837))=0,"분류 확인","OK"))))</f>
        <v/>
      </c>
    </row>
    <row r="838" customFormat="false" ht="15" hidden="false" customHeight="false" outlineLevel="0" collapsed="false">
      <c r="A838" s="32"/>
      <c r="B838" s="33"/>
      <c r="C838" s="33"/>
      <c r="D838" s="33"/>
      <c r="E838" s="34"/>
      <c r="F838" s="33"/>
      <c r="G838" s="33"/>
      <c r="H838" s="35" t="str">
        <f aca="false">IF(AND(A838="",E838=""),"",IF(OR(A838="",B838="",C838="",E838=""),"빈 칸 확인",IF(N(E838)&lt;=0,"금액 확인",IF(IF(B838="수입",COUNTIF(목록!$B$5:$B$14,C838),COUNTIF(목록!$C$5:$C$24,C838))=0,"분류 확인","OK"))))</f>
        <v/>
      </c>
    </row>
    <row r="839" customFormat="false" ht="15" hidden="false" customHeight="false" outlineLevel="0" collapsed="false">
      <c r="A839" s="32"/>
      <c r="B839" s="33"/>
      <c r="C839" s="33"/>
      <c r="D839" s="33"/>
      <c r="E839" s="34"/>
      <c r="F839" s="33"/>
      <c r="G839" s="33"/>
      <c r="H839" s="35" t="str">
        <f aca="false">IF(AND(A839="",E839=""),"",IF(OR(A839="",B839="",C839="",E839=""),"빈 칸 확인",IF(N(E839)&lt;=0,"금액 확인",IF(IF(B839="수입",COUNTIF(목록!$B$5:$B$14,C839),COUNTIF(목록!$C$5:$C$24,C839))=0,"분류 확인","OK"))))</f>
        <v/>
      </c>
    </row>
    <row r="840" customFormat="false" ht="15" hidden="false" customHeight="false" outlineLevel="0" collapsed="false">
      <c r="A840" s="32"/>
      <c r="B840" s="33"/>
      <c r="C840" s="33"/>
      <c r="D840" s="33"/>
      <c r="E840" s="34"/>
      <c r="F840" s="33"/>
      <c r="G840" s="33"/>
      <c r="H840" s="35" t="str">
        <f aca="false">IF(AND(A840="",E840=""),"",IF(OR(A840="",B840="",C840="",E840=""),"빈 칸 확인",IF(N(E840)&lt;=0,"금액 확인",IF(IF(B840="수입",COUNTIF(목록!$B$5:$B$14,C840),COUNTIF(목록!$C$5:$C$24,C840))=0,"분류 확인","OK"))))</f>
        <v/>
      </c>
    </row>
    <row r="841" customFormat="false" ht="15" hidden="false" customHeight="false" outlineLevel="0" collapsed="false">
      <c r="A841" s="32"/>
      <c r="B841" s="33"/>
      <c r="C841" s="33"/>
      <c r="D841" s="33"/>
      <c r="E841" s="34"/>
      <c r="F841" s="33"/>
      <c r="G841" s="33"/>
      <c r="H841" s="35" t="str">
        <f aca="false">IF(AND(A841="",E841=""),"",IF(OR(A841="",B841="",C841="",E841=""),"빈 칸 확인",IF(N(E841)&lt;=0,"금액 확인",IF(IF(B841="수입",COUNTIF(목록!$B$5:$B$14,C841),COUNTIF(목록!$C$5:$C$24,C841))=0,"분류 확인","OK"))))</f>
        <v/>
      </c>
    </row>
    <row r="842" customFormat="false" ht="15" hidden="false" customHeight="false" outlineLevel="0" collapsed="false">
      <c r="A842" s="32"/>
      <c r="B842" s="33"/>
      <c r="C842" s="33"/>
      <c r="D842" s="33"/>
      <c r="E842" s="34"/>
      <c r="F842" s="33"/>
      <c r="G842" s="33"/>
      <c r="H842" s="35" t="str">
        <f aca="false">IF(AND(A842="",E842=""),"",IF(OR(A842="",B842="",C842="",E842=""),"빈 칸 확인",IF(N(E842)&lt;=0,"금액 확인",IF(IF(B842="수입",COUNTIF(목록!$B$5:$B$14,C842),COUNTIF(목록!$C$5:$C$24,C842))=0,"분류 확인","OK"))))</f>
        <v/>
      </c>
    </row>
    <row r="843" customFormat="false" ht="15" hidden="false" customHeight="false" outlineLevel="0" collapsed="false">
      <c r="A843" s="32"/>
      <c r="B843" s="33"/>
      <c r="C843" s="33"/>
      <c r="D843" s="33"/>
      <c r="E843" s="34"/>
      <c r="F843" s="33"/>
      <c r="G843" s="33"/>
      <c r="H843" s="35" t="str">
        <f aca="false">IF(AND(A843="",E843=""),"",IF(OR(A843="",B843="",C843="",E843=""),"빈 칸 확인",IF(N(E843)&lt;=0,"금액 확인",IF(IF(B843="수입",COUNTIF(목록!$B$5:$B$14,C843),COUNTIF(목록!$C$5:$C$24,C843))=0,"분류 확인","OK"))))</f>
        <v/>
      </c>
    </row>
    <row r="844" customFormat="false" ht="15" hidden="false" customHeight="false" outlineLevel="0" collapsed="false">
      <c r="A844" s="32"/>
      <c r="B844" s="33"/>
      <c r="C844" s="33"/>
      <c r="D844" s="33"/>
      <c r="E844" s="34"/>
      <c r="F844" s="33"/>
      <c r="G844" s="33"/>
      <c r="H844" s="35" t="str">
        <f aca="false">IF(AND(A844="",E844=""),"",IF(OR(A844="",B844="",C844="",E844=""),"빈 칸 확인",IF(N(E844)&lt;=0,"금액 확인",IF(IF(B844="수입",COUNTIF(목록!$B$5:$B$14,C844),COUNTIF(목록!$C$5:$C$24,C844))=0,"분류 확인","OK"))))</f>
        <v/>
      </c>
    </row>
    <row r="845" customFormat="false" ht="15" hidden="false" customHeight="false" outlineLevel="0" collapsed="false">
      <c r="A845" s="32"/>
      <c r="B845" s="33"/>
      <c r="C845" s="33"/>
      <c r="D845" s="33"/>
      <c r="E845" s="34"/>
      <c r="F845" s="33"/>
      <c r="G845" s="33"/>
      <c r="H845" s="35" t="str">
        <f aca="false">IF(AND(A845="",E845=""),"",IF(OR(A845="",B845="",C845="",E845=""),"빈 칸 확인",IF(N(E845)&lt;=0,"금액 확인",IF(IF(B845="수입",COUNTIF(목록!$B$5:$B$14,C845),COUNTIF(목록!$C$5:$C$24,C845))=0,"분류 확인","OK"))))</f>
        <v/>
      </c>
    </row>
    <row r="846" customFormat="false" ht="15" hidden="false" customHeight="false" outlineLevel="0" collapsed="false">
      <c r="A846" s="32"/>
      <c r="B846" s="33"/>
      <c r="C846" s="33"/>
      <c r="D846" s="33"/>
      <c r="E846" s="34"/>
      <c r="F846" s="33"/>
      <c r="G846" s="33"/>
      <c r="H846" s="35" t="str">
        <f aca="false">IF(AND(A846="",E846=""),"",IF(OR(A846="",B846="",C846="",E846=""),"빈 칸 확인",IF(N(E846)&lt;=0,"금액 확인",IF(IF(B846="수입",COUNTIF(목록!$B$5:$B$14,C846),COUNTIF(목록!$C$5:$C$24,C846))=0,"분류 확인","OK"))))</f>
        <v/>
      </c>
    </row>
    <row r="847" customFormat="false" ht="15" hidden="false" customHeight="false" outlineLevel="0" collapsed="false">
      <c r="A847" s="32"/>
      <c r="B847" s="33"/>
      <c r="C847" s="33"/>
      <c r="D847" s="33"/>
      <c r="E847" s="34"/>
      <c r="F847" s="33"/>
      <c r="G847" s="33"/>
      <c r="H847" s="35" t="str">
        <f aca="false">IF(AND(A847="",E847=""),"",IF(OR(A847="",B847="",C847="",E847=""),"빈 칸 확인",IF(N(E847)&lt;=0,"금액 확인",IF(IF(B847="수입",COUNTIF(목록!$B$5:$B$14,C847),COUNTIF(목록!$C$5:$C$24,C847))=0,"분류 확인","OK"))))</f>
        <v/>
      </c>
    </row>
    <row r="848" customFormat="false" ht="15" hidden="false" customHeight="false" outlineLevel="0" collapsed="false">
      <c r="A848" s="32"/>
      <c r="B848" s="33"/>
      <c r="C848" s="33"/>
      <c r="D848" s="33"/>
      <c r="E848" s="34"/>
      <c r="F848" s="33"/>
      <c r="G848" s="33"/>
      <c r="H848" s="35" t="str">
        <f aca="false">IF(AND(A848="",E848=""),"",IF(OR(A848="",B848="",C848="",E848=""),"빈 칸 확인",IF(N(E848)&lt;=0,"금액 확인",IF(IF(B848="수입",COUNTIF(목록!$B$5:$B$14,C848),COUNTIF(목록!$C$5:$C$24,C848))=0,"분류 확인","OK"))))</f>
        <v/>
      </c>
    </row>
    <row r="849" customFormat="false" ht="15" hidden="false" customHeight="false" outlineLevel="0" collapsed="false">
      <c r="A849" s="32"/>
      <c r="B849" s="33"/>
      <c r="C849" s="33"/>
      <c r="D849" s="33"/>
      <c r="E849" s="34"/>
      <c r="F849" s="33"/>
      <c r="G849" s="33"/>
      <c r="H849" s="35" t="str">
        <f aca="false">IF(AND(A849="",E849=""),"",IF(OR(A849="",B849="",C849="",E849=""),"빈 칸 확인",IF(N(E849)&lt;=0,"금액 확인",IF(IF(B849="수입",COUNTIF(목록!$B$5:$B$14,C849),COUNTIF(목록!$C$5:$C$24,C849))=0,"분류 확인","OK"))))</f>
        <v/>
      </c>
    </row>
    <row r="850" customFormat="false" ht="15" hidden="false" customHeight="false" outlineLevel="0" collapsed="false">
      <c r="A850" s="32"/>
      <c r="B850" s="33"/>
      <c r="C850" s="33"/>
      <c r="D850" s="33"/>
      <c r="E850" s="34"/>
      <c r="F850" s="33"/>
      <c r="G850" s="33"/>
      <c r="H850" s="35" t="str">
        <f aca="false">IF(AND(A850="",E850=""),"",IF(OR(A850="",B850="",C850="",E850=""),"빈 칸 확인",IF(N(E850)&lt;=0,"금액 확인",IF(IF(B850="수입",COUNTIF(목록!$B$5:$B$14,C850),COUNTIF(목록!$C$5:$C$24,C850))=0,"분류 확인","OK"))))</f>
        <v/>
      </c>
    </row>
    <row r="851" customFormat="false" ht="15" hidden="false" customHeight="false" outlineLevel="0" collapsed="false">
      <c r="A851" s="32"/>
      <c r="B851" s="33"/>
      <c r="C851" s="33"/>
      <c r="D851" s="33"/>
      <c r="E851" s="34"/>
      <c r="F851" s="33"/>
      <c r="G851" s="33"/>
      <c r="H851" s="35" t="str">
        <f aca="false">IF(AND(A851="",E851=""),"",IF(OR(A851="",B851="",C851="",E851=""),"빈 칸 확인",IF(N(E851)&lt;=0,"금액 확인",IF(IF(B851="수입",COUNTIF(목록!$B$5:$B$14,C851),COUNTIF(목록!$C$5:$C$24,C851))=0,"분류 확인","OK"))))</f>
        <v/>
      </c>
    </row>
    <row r="852" customFormat="false" ht="15" hidden="false" customHeight="false" outlineLevel="0" collapsed="false">
      <c r="A852" s="32"/>
      <c r="B852" s="33"/>
      <c r="C852" s="33"/>
      <c r="D852" s="33"/>
      <c r="E852" s="34"/>
      <c r="F852" s="33"/>
      <c r="G852" s="33"/>
      <c r="H852" s="35" t="str">
        <f aca="false">IF(AND(A852="",E852=""),"",IF(OR(A852="",B852="",C852="",E852=""),"빈 칸 확인",IF(N(E852)&lt;=0,"금액 확인",IF(IF(B852="수입",COUNTIF(목록!$B$5:$B$14,C852),COUNTIF(목록!$C$5:$C$24,C852))=0,"분류 확인","OK"))))</f>
        <v/>
      </c>
    </row>
    <row r="853" customFormat="false" ht="15" hidden="false" customHeight="false" outlineLevel="0" collapsed="false">
      <c r="A853" s="32"/>
      <c r="B853" s="33"/>
      <c r="C853" s="33"/>
      <c r="D853" s="33"/>
      <c r="E853" s="34"/>
      <c r="F853" s="33"/>
      <c r="G853" s="33"/>
      <c r="H853" s="35" t="str">
        <f aca="false">IF(AND(A853="",E853=""),"",IF(OR(A853="",B853="",C853="",E853=""),"빈 칸 확인",IF(N(E853)&lt;=0,"금액 확인",IF(IF(B853="수입",COUNTIF(목록!$B$5:$B$14,C853),COUNTIF(목록!$C$5:$C$24,C853))=0,"분류 확인","OK"))))</f>
        <v/>
      </c>
    </row>
    <row r="854" customFormat="false" ht="15" hidden="false" customHeight="false" outlineLevel="0" collapsed="false">
      <c r="A854" s="32"/>
      <c r="B854" s="33"/>
      <c r="C854" s="33"/>
      <c r="D854" s="33"/>
      <c r="E854" s="34"/>
      <c r="F854" s="33"/>
      <c r="G854" s="33"/>
      <c r="H854" s="35" t="str">
        <f aca="false">IF(AND(A854="",E854=""),"",IF(OR(A854="",B854="",C854="",E854=""),"빈 칸 확인",IF(N(E854)&lt;=0,"금액 확인",IF(IF(B854="수입",COUNTIF(목록!$B$5:$B$14,C854),COUNTIF(목록!$C$5:$C$24,C854))=0,"분류 확인","OK"))))</f>
        <v/>
      </c>
    </row>
    <row r="855" customFormat="false" ht="15" hidden="false" customHeight="false" outlineLevel="0" collapsed="false">
      <c r="A855" s="32"/>
      <c r="B855" s="33"/>
      <c r="C855" s="33"/>
      <c r="D855" s="33"/>
      <c r="E855" s="34"/>
      <c r="F855" s="33"/>
      <c r="G855" s="33"/>
      <c r="H855" s="35" t="str">
        <f aca="false">IF(AND(A855="",E855=""),"",IF(OR(A855="",B855="",C855="",E855=""),"빈 칸 확인",IF(N(E855)&lt;=0,"금액 확인",IF(IF(B855="수입",COUNTIF(목록!$B$5:$B$14,C855),COUNTIF(목록!$C$5:$C$24,C855))=0,"분류 확인","OK"))))</f>
        <v/>
      </c>
    </row>
    <row r="856" customFormat="false" ht="15" hidden="false" customHeight="false" outlineLevel="0" collapsed="false">
      <c r="A856" s="32"/>
      <c r="B856" s="33"/>
      <c r="C856" s="33"/>
      <c r="D856" s="33"/>
      <c r="E856" s="34"/>
      <c r="F856" s="33"/>
      <c r="G856" s="33"/>
      <c r="H856" s="35" t="str">
        <f aca="false">IF(AND(A856="",E856=""),"",IF(OR(A856="",B856="",C856="",E856=""),"빈 칸 확인",IF(N(E856)&lt;=0,"금액 확인",IF(IF(B856="수입",COUNTIF(목록!$B$5:$B$14,C856),COUNTIF(목록!$C$5:$C$24,C856))=0,"분류 확인","OK"))))</f>
        <v/>
      </c>
    </row>
    <row r="857" customFormat="false" ht="15" hidden="false" customHeight="false" outlineLevel="0" collapsed="false">
      <c r="A857" s="32"/>
      <c r="B857" s="33"/>
      <c r="C857" s="33"/>
      <c r="D857" s="33"/>
      <c r="E857" s="34"/>
      <c r="F857" s="33"/>
      <c r="G857" s="33"/>
      <c r="H857" s="35" t="str">
        <f aca="false">IF(AND(A857="",E857=""),"",IF(OR(A857="",B857="",C857="",E857=""),"빈 칸 확인",IF(N(E857)&lt;=0,"금액 확인",IF(IF(B857="수입",COUNTIF(목록!$B$5:$B$14,C857),COUNTIF(목록!$C$5:$C$24,C857))=0,"분류 확인","OK"))))</f>
        <v/>
      </c>
    </row>
    <row r="858" customFormat="false" ht="15" hidden="false" customHeight="false" outlineLevel="0" collapsed="false">
      <c r="A858" s="32"/>
      <c r="B858" s="33"/>
      <c r="C858" s="33"/>
      <c r="D858" s="33"/>
      <c r="E858" s="34"/>
      <c r="F858" s="33"/>
      <c r="G858" s="33"/>
      <c r="H858" s="35" t="str">
        <f aca="false">IF(AND(A858="",E858=""),"",IF(OR(A858="",B858="",C858="",E858=""),"빈 칸 확인",IF(N(E858)&lt;=0,"금액 확인",IF(IF(B858="수입",COUNTIF(목록!$B$5:$B$14,C858),COUNTIF(목록!$C$5:$C$24,C858))=0,"분류 확인","OK"))))</f>
        <v/>
      </c>
    </row>
    <row r="859" customFormat="false" ht="15" hidden="false" customHeight="false" outlineLevel="0" collapsed="false">
      <c r="A859" s="32"/>
      <c r="B859" s="33"/>
      <c r="C859" s="33"/>
      <c r="D859" s="33"/>
      <c r="E859" s="34"/>
      <c r="F859" s="33"/>
      <c r="G859" s="33"/>
      <c r="H859" s="35" t="str">
        <f aca="false">IF(AND(A859="",E859=""),"",IF(OR(A859="",B859="",C859="",E859=""),"빈 칸 확인",IF(N(E859)&lt;=0,"금액 확인",IF(IF(B859="수입",COUNTIF(목록!$B$5:$B$14,C859),COUNTIF(목록!$C$5:$C$24,C859))=0,"분류 확인","OK"))))</f>
        <v/>
      </c>
    </row>
    <row r="860" customFormat="false" ht="15" hidden="false" customHeight="false" outlineLevel="0" collapsed="false">
      <c r="A860" s="32"/>
      <c r="B860" s="33"/>
      <c r="C860" s="33"/>
      <c r="D860" s="33"/>
      <c r="E860" s="34"/>
      <c r="F860" s="33"/>
      <c r="G860" s="33"/>
      <c r="H860" s="35" t="str">
        <f aca="false">IF(AND(A860="",E860=""),"",IF(OR(A860="",B860="",C860="",E860=""),"빈 칸 확인",IF(N(E860)&lt;=0,"금액 확인",IF(IF(B860="수입",COUNTIF(목록!$B$5:$B$14,C860),COUNTIF(목록!$C$5:$C$24,C860))=0,"분류 확인","OK"))))</f>
        <v/>
      </c>
    </row>
    <row r="861" customFormat="false" ht="15" hidden="false" customHeight="false" outlineLevel="0" collapsed="false">
      <c r="A861" s="32"/>
      <c r="B861" s="33"/>
      <c r="C861" s="33"/>
      <c r="D861" s="33"/>
      <c r="E861" s="34"/>
      <c r="F861" s="33"/>
      <c r="G861" s="33"/>
      <c r="H861" s="35" t="str">
        <f aca="false">IF(AND(A861="",E861=""),"",IF(OR(A861="",B861="",C861="",E861=""),"빈 칸 확인",IF(N(E861)&lt;=0,"금액 확인",IF(IF(B861="수입",COUNTIF(목록!$B$5:$B$14,C861),COUNTIF(목록!$C$5:$C$24,C861))=0,"분류 확인","OK"))))</f>
        <v/>
      </c>
    </row>
    <row r="862" customFormat="false" ht="15" hidden="false" customHeight="false" outlineLevel="0" collapsed="false">
      <c r="A862" s="32"/>
      <c r="B862" s="33"/>
      <c r="C862" s="33"/>
      <c r="D862" s="33"/>
      <c r="E862" s="34"/>
      <c r="F862" s="33"/>
      <c r="G862" s="33"/>
      <c r="H862" s="35" t="str">
        <f aca="false">IF(AND(A862="",E862=""),"",IF(OR(A862="",B862="",C862="",E862=""),"빈 칸 확인",IF(N(E862)&lt;=0,"금액 확인",IF(IF(B862="수입",COUNTIF(목록!$B$5:$B$14,C862),COUNTIF(목록!$C$5:$C$24,C862))=0,"분류 확인","OK"))))</f>
        <v/>
      </c>
    </row>
    <row r="863" customFormat="false" ht="15" hidden="false" customHeight="false" outlineLevel="0" collapsed="false">
      <c r="A863" s="32"/>
      <c r="B863" s="33"/>
      <c r="C863" s="33"/>
      <c r="D863" s="33"/>
      <c r="E863" s="34"/>
      <c r="F863" s="33"/>
      <c r="G863" s="33"/>
      <c r="H863" s="35" t="str">
        <f aca="false">IF(AND(A863="",E863=""),"",IF(OR(A863="",B863="",C863="",E863=""),"빈 칸 확인",IF(N(E863)&lt;=0,"금액 확인",IF(IF(B863="수입",COUNTIF(목록!$B$5:$B$14,C863),COUNTIF(목록!$C$5:$C$24,C863))=0,"분류 확인","OK"))))</f>
        <v/>
      </c>
    </row>
    <row r="864" customFormat="false" ht="15" hidden="false" customHeight="false" outlineLevel="0" collapsed="false">
      <c r="A864" s="32"/>
      <c r="B864" s="33"/>
      <c r="C864" s="33"/>
      <c r="D864" s="33"/>
      <c r="E864" s="34"/>
      <c r="F864" s="33"/>
      <c r="G864" s="33"/>
      <c r="H864" s="35" t="str">
        <f aca="false">IF(AND(A864="",E864=""),"",IF(OR(A864="",B864="",C864="",E864=""),"빈 칸 확인",IF(N(E864)&lt;=0,"금액 확인",IF(IF(B864="수입",COUNTIF(목록!$B$5:$B$14,C864),COUNTIF(목록!$C$5:$C$24,C864))=0,"분류 확인","OK"))))</f>
        <v/>
      </c>
    </row>
    <row r="865" customFormat="false" ht="15" hidden="false" customHeight="false" outlineLevel="0" collapsed="false">
      <c r="A865" s="32"/>
      <c r="B865" s="33"/>
      <c r="C865" s="33"/>
      <c r="D865" s="33"/>
      <c r="E865" s="34"/>
      <c r="F865" s="33"/>
      <c r="G865" s="33"/>
      <c r="H865" s="35" t="str">
        <f aca="false">IF(AND(A865="",E865=""),"",IF(OR(A865="",B865="",C865="",E865=""),"빈 칸 확인",IF(N(E865)&lt;=0,"금액 확인",IF(IF(B865="수입",COUNTIF(목록!$B$5:$B$14,C865),COUNTIF(목록!$C$5:$C$24,C865))=0,"분류 확인","OK"))))</f>
        <v/>
      </c>
    </row>
    <row r="866" customFormat="false" ht="15" hidden="false" customHeight="false" outlineLevel="0" collapsed="false">
      <c r="A866" s="32"/>
      <c r="B866" s="33"/>
      <c r="C866" s="33"/>
      <c r="D866" s="33"/>
      <c r="E866" s="34"/>
      <c r="F866" s="33"/>
      <c r="G866" s="33"/>
      <c r="H866" s="35" t="str">
        <f aca="false">IF(AND(A866="",E866=""),"",IF(OR(A866="",B866="",C866="",E866=""),"빈 칸 확인",IF(N(E866)&lt;=0,"금액 확인",IF(IF(B866="수입",COUNTIF(목록!$B$5:$B$14,C866),COUNTIF(목록!$C$5:$C$24,C866))=0,"분류 확인","OK"))))</f>
        <v/>
      </c>
    </row>
    <row r="867" customFormat="false" ht="15" hidden="false" customHeight="false" outlineLevel="0" collapsed="false">
      <c r="A867" s="32"/>
      <c r="B867" s="33"/>
      <c r="C867" s="33"/>
      <c r="D867" s="33"/>
      <c r="E867" s="34"/>
      <c r="F867" s="33"/>
      <c r="G867" s="33"/>
      <c r="H867" s="35" t="str">
        <f aca="false">IF(AND(A867="",E867=""),"",IF(OR(A867="",B867="",C867="",E867=""),"빈 칸 확인",IF(N(E867)&lt;=0,"금액 확인",IF(IF(B867="수입",COUNTIF(목록!$B$5:$B$14,C867),COUNTIF(목록!$C$5:$C$24,C867))=0,"분류 확인","OK"))))</f>
        <v/>
      </c>
    </row>
    <row r="868" customFormat="false" ht="15" hidden="false" customHeight="false" outlineLevel="0" collapsed="false">
      <c r="A868" s="32"/>
      <c r="B868" s="33"/>
      <c r="C868" s="33"/>
      <c r="D868" s="33"/>
      <c r="E868" s="34"/>
      <c r="F868" s="33"/>
      <c r="G868" s="33"/>
      <c r="H868" s="35" t="str">
        <f aca="false">IF(AND(A868="",E868=""),"",IF(OR(A868="",B868="",C868="",E868=""),"빈 칸 확인",IF(N(E868)&lt;=0,"금액 확인",IF(IF(B868="수입",COUNTIF(목록!$B$5:$B$14,C868),COUNTIF(목록!$C$5:$C$24,C868))=0,"분류 확인","OK"))))</f>
        <v/>
      </c>
    </row>
    <row r="869" customFormat="false" ht="15" hidden="false" customHeight="false" outlineLevel="0" collapsed="false">
      <c r="A869" s="32"/>
      <c r="B869" s="33"/>
      <c r="C869" s="33"/>
      <c r="D869" s="33"/>
      <c r="E869" s="34"/>
      <c r="F869" s="33"/>
      <c r="G869" s="33"/>
      <c r="H869" s="35" t="str">
        <f aca="false">IF(AND(A869="",E869=""),"",IF(OR(A869="",B869="",C869="",E869=""),"빈 칸 확인",IF(N(E869)&lt;=0,"금액 확인",IF(IF(B869="수입",COUNTIF(목록!$B$5:$B$14,C869),COUNTIF(목록!$C$5:$C$24,C869))=0,"분류 확인","OK"))))</f>
        <v/>
      </c>
    </row>
    <row r="870" customFormat="false" ht="15" hidden="false" customHeight="false" outlineLevel="0" collapsed="false">
      <c r="A870" s="32"/>
      <c r="B870" s="33"/>
      <c r="C870" s="33"/>
      <c r="D870" s="33"/>
      <c r="E870" s="34"/>
      <c r="F870" s="33"/>
      <c r="G870" s="33"/>
      <c r="H870" s="35" t="str">
        <f aca="false">IF(AND(A870="",E870=""),"",IF(OR(A870="",B870="",C870="",E870=""),"빈 칸 확인",IF(N(E870)&lt;=0,"금액 확인",IF(IF(B870="수입",COUNTIF(목록!$B$5:$B$14,C870),COUNTIF(목록!$C$5:$C$24,C870))=0,"분류 확인","OK"))))</f>
        <v/>
      </c>
    </row>
    <row r="871" customFormat="false" ht="15" hidden="false" customHeight="false" outlineLevel="0" collapsed="false">
      <c r="A871" s="32"/>
      <c r="B871" s="33"/>
      <c r="C871" s="33"/>
      <c r="D871" s="33"/>
      <c r="E871" s="34"/>
      <c r="F871" s="33"/>
      <c r="G871" s="33"/>
      <c r="H871" s="35" t="str">
        <f aca="false">IF(AND(A871="",E871=""),"",IF(OR(A871="",B871="",C871="",E871=""),"빈 칸 확인",IF(N(E871)&lt;=0,"금액 확인",IF(IF(B871="수입",COUNTIF(목록!$B$5:$B$14,C871),COUNTIF(목록!$C$5:$C$24,C871))=0,"분류 확인","OK"))))</f>
        <v/>
      </c>
    </row>
    <row r="872" customFormat="false" ht="15" hidden="false" customHeight="false" outlineLevel="0" collapsed="false">
      <c r="A872" s="32"/>
      <c r="B872" s="33"/>
      <c r="C872" s="33"/>
      <c r="D872" s="33"/>
      <c r="E872" s="34"/>
      <c r="F872" s="33"/>
      <c r="G872" s="33"/>
      <c r="H872" s="35" t="str">
        <f aca="false">IF(AND(A872="",E872=""),"",IF(OR(A872="",B872="",C872="",E872=""),"빈 칸 확인",IF(N(E872)&lt;=0,"금액 확인",IF(IF(B872="수입",COUNTIF(목록!$B$5:$B$14,C872),COUNTIF(목록!$C$5:$C$24,C872))=0,"분류 확인","OK"))))</f>
        <v/>
      </c>
    </row>
    <row r="873" customFormat="false" ht="15" hidden="false" customHeight="false" outlineLevel="0" collapsed="false">
      <c r="A873" s="32"/>
      <c r="B873" s="33"/>
      <c r="C873" s="33"/>
      <c r="D873" s="33"/>
      <c r="E873" s="34"/>
      <c r="F873" s="33"/>
      <c r="G873" s="33"/>
      <c r="H873" s="35" t="str">
        <f aca="false">IF(AND(A873="",E873=""),"",IF(OR(A873="",B873="",C873="",E873=""),"빈 칸 확인",IF(N(E873)&lt;=0,"금액 확인",IF(IF(B873="수입",COUNTIF(목록!$B$5:$B$14,C873),COUNTIF(목록!$C$5:$C$24,C873))=0,"분류 확인","OK"))))</f>
        <v/>
      </c>
    </row>
    <row r="874" customFormat="false" ht="15" hidden="false" customHeight="false" outlineLevel="0" collapsed="false">
      <c r="A874" s="32"/>
      <c r="B874" s="33"/>
      <c r="C874" s="33"/>
      <c r="D874" s="33"/>
      <c r="E874" s="34"/>
      <c r="F874" s="33"/>
      <c r="G874" s="33"/>
      <c r="H874" s="35" t="str">
        <f aca="false">IF(AND(A874="",E874=""),"",IF(OR(A874="",B874="",C874="",E874=""),"빈 칸 확인",IF(N(E874)&lt;=0,"금액 확인",IF(IF(B874="수입",COUNTIF(목록!$B$5:$B$14,C874),COUNTIF(목록!$C$5:$C$24,C874))=0,"분류 확인","OK"))))</f>
        <v/>
      </c>
    </row>
    <row r="875" customFormat="false" ht="15" hidden="false" customHeight="false" outlineLevel="0" collapsed="false">
      <c r="A875" s="32"/>
      <c r="B875" s="33"/>
      <c r="C875" s="33"/>
      <c r="D875" s="33"/>
      <c r="E875" s="34"/>
      <c r="F875" s="33"/>
      <c r="G875" s="33"/>
      <c r="H875" s="35" t="str">
        <f aca="false">IF(AND(A875="",E875=""),"",IF(OR(A875="",B875="",C875="",E875=""),"빈 칸 확인",IF(N(E875)&lt;=0,"금액 확인",IF(IF(B875="수입",COUNTIF(목록!$B$5:$B$14,C875),COUNTIF(목록!$C$5:$C$24,C875))=0,"분류 확인","OK"))))</f>
        <v/>
      </c>
    </row>
    <row r="876" customFormat="false" ht="15" hidden="false" customHeight="false" outlineLevel="0" collapsed="false">
      <c r="A876" s="32"/>
      <c r="B876" s="33"/>
      <c r="C876" s="33"/>
      <c r="D876" s="33"/>
      <c r="E876" s="34"/>
      <c r="F876" s="33"/>
      <c r="G876" s="33"/>
      <c r="H876" s="35" t="str">
        <f aca="false">IF(AND(A876="",E876=""),"",IF(OR(A876="",B876="",C876="",E876=""),"빈 칸 확인",IF(N(E876)&lt;=0,"금액 확인",IF(IF(B876="수입",COUNTIF(목록!$B$5:$B$14,C876),COUNTIF(목록!$C$5:$C$24,C876))=0,"분류 확인","OK"))))</f>
        <v/>
      </c>
    </row>
    <row r="877" customFormat="false" ht="15" hidden="false" customHeight="false" outlineLevel="0" collapsed="false">
      <c r="A877" s="32"/>
      <c r="B877" s="33"/>
      <c r="C877" s="33"/>
      <c r="D877" s="33"/>
      <c r="E877" s="34"/>
      <c r="F877" s="33"/>
      <c r="G877" s="33"/>
      <c r="H877" s="35" t="str">
        <f aca="false">IF(AND(A877="",E877=""),"",IF(OR(A877="",B877="",C877="",E877=""),"빈 칸 확인",IF(N(E877)&lt;=0,"금액 확인",IF(IF(B877="수입",COUNTIF(목록!$B$5:$B$14,C877),COUNTIF(목록!$C$5:$C$24,C877))=0,"분류 확인","OK"))))</f>
        <v/>
      </c>
    </row>
    <row r="878" customFormat="false" ht="15" hidden="false" customHeight="false" outlineLevel="0" collapsed="false">
      <c r="A878" s="32"/>
      <c r="B878" s="33"/>
      <c r="C878" s="33"/>
      <c r="D878" s="33"/>
      <c r="E878" s="34"/>
      <c r="F878" s="33"/>
      <c r="G878" s="33"/>
      <c r="H878" s="35" t="str">
        <f aca="false">IF(AND(A878="",E878=""),"",IF(OR(A878="",B878="",C878="",E878=""),"빈 칸 확인",IF(N(E878)&lt;=0,"금액 확인",IF(IF(B878="수입",COUNTIF(목록!$B$5:$B$14,C878),COUNTIF(목록!$C$5:$C$24,C878))=0,"분류 확인","OK"))))</f>
        <v/>
      </c>
    </row>
    <row r="879" customFormat="false" ht="15" hidden="false" customHeight="false" outlineLevel="0" collapsed="false">
      <c r="A879" s="32"/>
      <c r="B879" s="33"/>
      <c r="C879" s="33"/>
      <c r="D879" s="33"/>
      <c r="E879" s="34"/>
      <c r="F879" s="33"/>
      <c r="G879" s="33"/>
      <c r="H879" s="35" t="str">
        <f aca="false">IF(AND(A879="",E879=""),"",IF(OR(A879="",B879="",C879="",E879=""),"빈 칸 확인",IF(N(E879)&lt;=0,"금액 확인",IF(IF(B879="수입",COUNTIF(목록!$B$5:$B$14,C879),COUNTIF(목록!$C$5:$C$24,C879))=0,"분류 확인","OK"))))</f>
        <v/>
      </c>
    </row>
    <row r="880" customFormat="false" ht="15" hidden="false" customHeight="false" outlineLevel="0" collapsed="false">
      <c r="A880" s="32"/>
      <c r="B880" s="33"/>
      <c r="C880" s="33"/>
      <c r="D880" s="33"/>
      <c r="E880" s="34"/>
      <c r="F880" s="33"/>
      <c r="G880" s="33"/>
      <c r="H880" s="35" t="str">
        <f aca="false">IF(AND(A880="",E880=""),"",IF(OR(A880="",B880="",C880="",E880=""),"빈 칸 확인",IF(N(E880)&lt;=0,"금액 확인",IF(IF(B880="수입",COUNTIF(목록!$B$5:$B$14,C880),COUNTIF(목록!$C$5:$C$24,C880))=0,"분류 확인","OK"))))</f>
        <v/>
      </c>
    </row>
    <row r="881" customFormat="false" ht="15" hidden="false" customHeight="false" outlineLevel="0" collapsed="false">
      <c r="A881" s="32"/>
      <c r="B881" s="33"/>
      <c r="C881" s="33"/>
      <c r="D881" s="33"/>
      <c r="E881" s="34"/>
      <c r="F881" s="33"/>
      <c r="G881" s="33"/>
      <c r="H881" s="35" t="str">
        <f aca="false">IF(AND(A881="",E881=""),"",IF(OR(A881="",B881="",C881="",E881=""),"빈 칸 확인",IF(N(E881)&lt;=0,"금액 확인",IF(IF(B881="수입",COUNTIF(목록!$B$5:$B$14,C881),COUNTIF(목록!$C$5:$C$24,C881))=0,"분류 확인","OK"))))</f>
        <v/>
      </c>
    </row>
    <row r="882" customFormat="false" ht="15" hidden="false" customHeight="false" outlineLevel="0" collapsed="false">
      <c r="A882" s="32"/>
      <c r="B882" s="33"/>
      <c r="C882" s="33"/>
      <c r="D882" s="33"/>
      <c r="E882" s="34"/>
      <c r="F882" s="33"/>
      <c r="G882" s="33"/>
      <c r="H882" s="35" t="str">
        <f aca="false">IF(AND(A882="",E882=""),"",IF(OR(A882="",B882="",C882="",E882=""),"빈 칸 확인",IF(N(E882)&lt;=0,"금액 확인",IF(IF(B882="수입",COUNTIF(목록!$B$5:$B$14,C882),COUNTIF(목록!$C$5:$C$24,C882))=0,"분류 확인","OK"))))</f>
        <v/>
      </c>
    </row>
    <row r="883" customFormat="false" ht="15" hidden="false" customHeight="false" outlineLevel="0" collapsed="false">
      <c r="A883" s="32"/>
      <c r="B883" s="33"/>
      <c r="C883" s="33"/>
      <c r="D883" s="33"/>
      <c r="E883" s="34"/>
      <c r="F883" s="33"/>
      <c r="G883" s="33"/>
      <c r="H883" s="35" t="str">
        <f aca="false">IF(AND(A883="",E883=""),"",IF(OR(A883="",B883="",C883="",E883=""),"빈 칸 확인",IF(N(E883)&lt;=0,"금액 확인",IF(IF(B883="수입",COUNTIF(목록!$B$5:$B$14,C883),COUNTIF(목록!$C$5:$C$24,C883))=0,"분류 확인","OK"))))</f>
        <v/>
      </c>
    </row>
    <row r="884" customFormat="false" ht="15" hidden="false" customHeight="false" outlineLevel="0" collapsed="false">
      <c r="A884" s="32"/>
      <c r="B884" s="33"/>
      <c r="C884" s="33"/>
      <c r="D884" s="33"/>
      <c r="E884" s="34"/>
      <c r="F884" s="33"/>
      <c r="G884" s="33"/>
      <c r="H884" s="35" t="str">
        <f aca="false">IF(AND(A884="",E884=""),"",IF(OR(A884="",B884="",C884="",E884=""),"빈 칸 확인",IF(N(E884)&lt;=0,"금액 확인",IF(IF(B884="수입",COUNTIF(목록!$B$5:$B$14,C884),COUNTIF(목록!$C$5:$C$24,C884))=0,"분류 확인","OK"))))</f>
        <v/>
      </c>
    </row>
    <row r="885" customFormat="false" ht="15" hidden="false" customHeight="false" outlineLevel="0" collapsed="false">
      <c r="A885" s="32"/>
      <c r="B885" s="33"/>
      <c r="C885" s="33"/>
      <c r="D885" s="33"/>
      <c r="E885" s="34"/>
      <c r="F885" s="33"/>
      <c r="G885" s="33"/>
      <c r="H885" s="35" t="str">
        <f aca="false">IF(AND(A885="",E885=""),"",IF(OR(A885="",B885="",C885="",E885=""),"빈 칸 확인",IF(N(E885)&lt;=0,"금액 확인",IF(IF(B885="수입",COUNTIF(목록!$B$5:$B$14,C885),COUNTIF(목록!$C$5:$C$24,C885))=0,"분류 확인","OK"))))</f>
        <v/>
      </c>
    </row>
    <row r="886" customFormat="false" ht="15" hidden="false" customHeight="false" outlineLevel="0" collapsed="false">
      <c r="A886" s="32"/>
      <c r="B886" s="33"/>
      <c r="C886" s="33"/>
      <c r="D886" s="33"/>
      <c r="E886" s="34"/>
      <c r="F886" s="33"/>
      <c r="G886" s="33"/>
      <c r="H886" s="35" t="str">
        <f aca="false">IF(AND(A886="",E886=""),"",IF(OR(A886="",B886="",C886="",E886=""),"빈 칸 확인",IF(N(E886)&lt;=0,"금액 확인",IF(IF(B886="수입",COUNTIF(목록!$B$5:$B$14,C886),COUNTIF(목록!$C$5:$C$24,C886))=0,"분류 확인","OK"))))</f>
        <v/>
      </c>
    </row>
    <row r="887" customFormat="false" ht="15" hidden="false" customHeight="false" outlineLevel="0" collapsed="false">
      <c r="A887" s="32"/>
      <c r="B887" s="33"/>
      <c r="C887" s="33"/>
      <c r="D887" s="33"/>
      <c r="E887" s="34"/>
      <c r="F887" s="33"/>
      <c r="G887" s="33"/>
      <c r="H887" s="35" t="str">
        <f aca="false">IF(AND(A887="",E887=""),"",IF(OR(A887="",B887="",C887="",E887=""),"빈 칸 확인",IF(N(E887)&lt;=0,"금액 확인",IF(IF(B887="수입",COUNTIF(목록!$B$5:$B$14,C887),COUNTIF(목록!$C$5:$C$24,C887))=0,"분류 확인","OK"))))</f>
        <v/>
      </c>
    </row>
    <row r="888" customFormat="false" ht="15" hidden="false" customHeight="false" outlineLevel="0" collapsed="false">
      <c r="A888" s="32"/>
      <c r="B888" s="33"/>
      <c r="C888" s="33"/>
      <c r="D888" s="33"/>
      <c r="E888" s="34"/>
      <c r="F888" s="33"/>
      <c r="G888" s="33"/>
      <c r="H888" s="35" t="str">
        <f aca="false">IF(AND(A888="",E888=""),"",IF(OR(A888="",B888="",C888="",E888=""),"빈 칸 확인",IF(N(E888)&lt;=0,"금액 확인",IF(IF(B888="수입",COUNTIF(목록!$B$5:$B$14,C888),COUNTIF(목록!$C$5:$C$24,C888))=0,"분류 확인","OK"))))</f>
        <v/>
      </c>
    </row>
    <row r="889" customFormat="false" ht="15" hidden="false" customHeight="false" outlineLevel="0" collapsed="false">
      <c r="A889" s="32"/>
      <c r="B889" s="33"/>
      <c r="C889" s="33"/>
      <c r="D889" s="33"/>
      <c r="E889" s="34"/>
      <c r="F889" s="33"/>
      <c r="G889" s="33"/>
      <c r="H889" s="35" t="str">
        <f aca="false">IF(AND(A889="",E889=""),"",IF(OR(A889="",B889="",C889="",E889=""),"빈 칸 확인",IF(N(E889)&lt;=0,"금액 확인",IF(IF(B889="수입",COUNTIF(목록!$B$5:$B$14,C889),COUNTIF(목록!$C$5:$C$24,C889))=0,"분류 확인","OK"))))</f>
        <v/>
      </c>
    </row>
    <row r="890" customFormat="false" ht="15" hidden="false" customHeight="false" outlineLevel="0" collapsed="false">
      <c r="A890" s="32"/>
      <c r="B890" s="33"/>
      <c r="C890" s="33"/>
      <c r="D890" s="33"/>
      <c r="E890" s="34"/>
      <c r="F890" s="33"/>
      <c r="G890" s="33"/>
      <c r="H890" s="35" t="str">
        <f aca="false">IF(AND(A890="",E890=""),"",IF(OR(A890="",B890="",C890="",E890=""),"빈 칸 확인",IF(N(E890)&lt;=0,"금액 확인",IF(IF(B890="수입",COUNTIF(목록!$B$5:$B$14,C890),COUNTIF(목록!$C$5:$C$24,C890))=0,"분류 확인","OK"))))</f>
        <v/>
      </c>
    </row>
    <row r="891" customFormat="false" ht="15" hidden="false" customHeight="false" outlineLevel="0" collapsed="false">
      <c r="A891" s="32"/>
      <c r="B891" s="33"/>
      <c r="C891" s="33"/>
      <c r="D891" s="33"/>
      <c r="E891" s="34"/>
      <c r="F891" s="33"/>
      <c r="G891" s="33"/>
      <c r="H891" s="35" t="str">
        <f aca="false">IF(AND(A891="",E891=""),"",IF(OR(A891="",B891="",C891="",E891=""),"빈 칸 확인",IF(N(E891)&lt;=0,"금액 확인",IF(IF(B891="수입",COUNTIF(목록!$B$5:$B$14,C891),COUNTIF(목록!$C$5:$C$24,C891))=0,"분류 확인","OK"))))</f>
        <v/>
      </c>
    </row>
    <row r="892" customFormat="false" ht="15" hidden="false" customHeight="false" outlineLevel="0" collapsed="false">
      <c r="A892" s="32"/>
      <c r="B892" s="33"/>
      <c r="C892" s="33"/>
      <c r="D892" s="33"/>
      <c r="E892" s="34"/>
      <c r="F892" s="33"/>
      <c r="G892" s="33"/>
      <c r="H892" s="35" t="str">
        <f aca="false">IF(AND(A892="",E892=""),"",IF(OR(A892="",B892="",C892="",E892=""),"빈 칸 확인",IF(N(E892)&lt;=0,"금액 확인",IF(IF(B892="수입",COUNTIF(목록!$B$5:$B$14,C892),COUNTIF(목록!$C$5:$C$24,C892))=0,"분류 확인","OK"))))</f>
        <v/>
      </c>
    </row>
    <row r="893" customFormat="false" ht="15" hidden="false" customHeight="false" outlineLevel="0" collapsed="false">
      <c r="A893" s="32"/>
      <c r="B893" s="33"/>
      <c r="C893" s="33"/>
      <c r="D893" s="33"/>
      <c r="E893" s="34"/>
      <c r="F893" s="33"/>
      <c r="G893" s="33"/>
      <c r="H893" s="35" t="str">
        <f aca="false">IF(AND(A893="",E893=""),"",IF(OR(A893="",B893="",C893="",E893=""),"빈 칸 확인",IF(N(E893)&lt;=0,"금액 확인",IF(IF(B893="수입",COUNTIF(목록!$B$5:$B$14,C893),COUNTIF(목록!$C$5:$C$24,C893))=0,"분류 확인","OK"))))</f>
        <v/>
      </c>
    </row>
    <row r="894" customFormat="false" ht="15" hidden="false" customHeight="false" outlineLevel="0" collapsed="false">
      <c r="A894" s="32"/>
      <c r="B894" s="33"/>
      <c r="C894" s="33"/>
      <c r="D894" s="33"/>
      <c r="E894" s="34"/>
      <c r="F894" s="33"/>
      <c r="G894" s="33"/>
      <c r="H894" s="35" t="str">
        <f aca="false">IF(AND(A894="",E894=""),"",IF(OR(A894="",B894="",C894="",E894=""),"빈 칸 확인",IF(N(E894)&lt;=0,"금액 확인",IF(IF(B894="수입",COUNTIF(목록!$B$5:$B$14,C894),COUNTIF(목록!$C$5:$C$24,C894))=0,"분류 확인","OK"))))</f>
        <v/>
      </c>
    </row>
    <row r="895" customFormat="false" ht="15" hidden="false" customHeight="false" outlineLevel="0" collapsed="false">
      <c r="A895" s="32"/>
      <c r="B895" s="33"/>
      <c r="C895" s="33"/>
      <c r="D895" s="33"/>
      <c r="E895" s="34"/>
      <c r="F895" s="33"/>
      <c r="G895" s="33"/>
      <c r="H895" s="35" t="str">
        <f aca="false">IF(AND(A895="",E895=""),"",IF(OR(A895="",B895="",C895="",E895=""),"빈 칸 확인",IF(N(E895)&lt;=0,"금액 확인",IF(IF(B895="수입",COUNTIF(목록!$B$5:$B$14,C895),COUNTIF(목록!$C$5:$C$24,C895))=0,"분류 확인","OK"))))</f>
        <v/>
      </c>
    </row>
    <row r="896" customFormat="false" ht="15" hidden="false" customHeight="false" outlineLevel="0" collapsed="false">
      <c r="A896" s="32"/>
      <c r="B896" s="33"/>
      <c r="C896" s="33"/>
      <c r="D896" s="33"/>
      <c r="E896" s="34"/>
      <c r="F896" s="33"/>
      <c r="G896" s="33"/>
      <c r="H896" s="35" t="str">
        <f aca="false">IF(AND(A896="",E896=""),"",IF(OR(A896="",B896="",C896="",E896=""),"빈 칸 확인",IF(N(E896)&lt;=0,"금액 확인",IF(IF(B896="수입",COUNTIF(목록!$B$5:$B$14,C896),COUNTIF(목록!$C$5:$C$24,C896))=0,"분류 확인","OK"))))</f>
        <v/>
      </c>
    </row>
    <row r="897" customFormat="false" ht="15" hidden="false" customHeight="false" outlineLevel="0" collapsed="false">
      <c r="A897" s="32"/>
      <c r="B897" s="33"/>
      <c r="C897" s="33"/>
      <c r="D897" s="33"/>
      <c r="E897" s="34"/>
      <c r="F897" s="33"/>
      <c r="G897" s="33"/>
      <c r="H897" s="35" t="str">
        <f aca="false">IF(AND(A897="",E897=""),"",IF(OR(A897="",B897="",C897="",E897=""),"빈 칸 확인",IF(N(E897)&lt;=0,"금액 확인",IF(IF(B897="수입",COUNTIF(목록!$B$5:$B$14,C897),COUNTIF(목록!$C$5:$C$24,C897))=0,"분류 확인","OK"))))</f>
        <v/>
      </c>
    </row>
    <row r="898" customFormat="false" ht="15" hidden="false" customHeight="false" outlineLevel="0" collapsed="false">
      <c r="A898" s="32"/>
      <c r="B898" s="33"/>
      <c r="C898" s="33"/>
      <c r="D898" s="33"/>
      <c r="E898" s="34"/>
      <c r="F898" s="33"/>
      <c r="G898" s="33"/>
      <c r="H898" s="35" t="str">
        <f aca="false">IF(AND(A898="",E898=""),"",IF(OR(A898="",B898="",C898="",E898=""),"빈 칸 확인",IF(N(E898)&lt;=0,"금액 확인",IF(IF(B898="수입",COUNTIF(목록!$B$5:$B$14,C898),COUNTIF(목록!$C$5:$C$24,C898))=0,"분류 확인","OK"))))</f>
        <v/>
      </c>
    </row>
    <row r="899" customFormat="false" ht="15" hidden="false" customHeight="false" outlineLevel="0" collapsed="false">
      <c r="A899" s="32"/>
      <c r="B899" s="33"/>
      <c r="C899" s="33"/>
      <c r="D899" s="33"/>
      <c r="E899" s="34"/>
      <c r="F899" s="33"/>
      <c r="G899" s="33"/>
      <c r="H899" s="35" t="str">
        <f aca="false">IF(AND(A899="",E899=""),"",IF(OR(A899="",B899="",C899="",E899=""),"빈 칸 확인",IF(N(E899)&lt;=0,"금액 확인",IF(IF(B899="수입",COUNTIF(목록!$B$5:$B$14,C899),COUNTIF(목록!$C$5:$C$24,C899))=0,"분류 확인","OK"))))</f>
        <v/>
      </c>
    </row>
    <row r="900" customFormat="false" ht="15" hidden="false" customHeight="false" outlineLevel="0" collapsed="false">
      <c r="A900" s="32"/>
      <c r="B900" s="33"/>
      <c r="C900" s="33"/>
      <c r="D900" s="33"/>
      <c r="E900" s="34"/>
      <c r="F900" s="33"/>
      <c r="G900" s="33"/>
      <c r="H900" s="35" t="str">
        <f aca="false">IF(AND(A900="",E900=""),"",IF(OR(A900="",B900="",C900="",E900=""),"빈 칸 확인",IF(N(E900)&lt;=0,"금액 확인",IF(IF(B900="수입",COUNTIF(목록!$B$5:$B$14,C900),COUNTIF(목록!$C$5:$C$24,C900))=0,"분류 확인","OK"))))</f>
        <v/>
      </c>
    </row>
    <row r="901" customFormat="false" ht="15" hidden="false" customHeight="false" outlineLevel="0" collapsed="false">
      <c r="A901" s="32"/>
      <c r="B901" s="33"/>
      <c r="C901" s="33"/>
      <c r="D901" s="33"/>
      <c r="E901" s="34"/>
      <c r="F901" s="33"/>
      <c r="G901" s="33"/>
      <c r="H901" s="35" t="str">
        <f aca="false">IF(AND(A901="",E901=""),"",IF(OR(A901="",B901="",C901="",E901=""),"빈 칸 확인",IF(N(E901)&lt;=0,"금액 확인",IF(IF(B901="수입",COUNTIF(목록!$B$5:$B$14,C901),COUNTIF(목록!$C$5:$C$24,C901))=0,"분류 확인","OK"))))</f>
        <v/>
      </c>
    </row>
    <row r="902" customFormat="false" ht="15" hidden="false" customHeight="false" outlineLevel="0" collapsed="false">
      <c r="A902" s="32"/>
      <c r="B902" s="33"/>
      <c r="C902" s="33"/>
      <c r="D902" s="33"/>
      <c r="E902" s="34"/>
      <c r="F902" s="33"/>
      <c r="G902" s="33"/>
      <c r="H902" s="35" t="str">
        <f aca="false">IF(AND(A902="",E902=""),"",IF(OR(A902="",B902="",C902="",E902=""),"빈 칸 확인",IF(N(E902)&lt;=0,"금액 확인",IF(IF(B902="수입",COUNTIF(목록!$B$5:$B$14,C902),COUNTIF(목록!$C$5:$C$24,C902))=0,"분류 확인","OK"))))</f>
        <v/>
      </c>
    </row>
    <row r="903" customFormat="false" ht="15" hidden="false" customHeight="false" outlineLevel="0" collapsed="false">
      <c r="A903" s="32"/>
      <c r="B903" s="33"/>
      <c r="C903" s="33"/>
      <c r="D903" s="33"/>
      <c r="E903" s="34"/>
      <c r="F903" s="33"/>
      <c r="G903" s="33"/>
      <c r="H903" s="35" t="str">
        <f aca="false">IF(AND(A903="",E903=""),"",IF(OR(A903="",B903="",C903="",E903=""),"빈 칸 확인",IF(N(E903)&lt;=0,"금액 확인",IF(IF(B903="수입",COUNTIF(목록!$B$5:$B$14,C903),COUNTIF(목록!$C$5:$C$24,C903))=0,"분류 확인","OK"))))</f>
        <v/>
      </c>
    </row>
    <row r="904" customFormat="false" ht="15" hidden="false" customHeight="false" outlineLevel="0" collapsed="false">
      <c r="A904" s="32"/>
      <c r="B904" s="33"/>
      <c r="C904" s="33"/>
      <c r="D904" s="33"/>
      <c r="E904" s="34"/>
      <c r="F904" s="33"/>
      <c r="G904" s="33"/>
      <c r="H904" s="35" t="str">
        <f aca="false">IF(AND(A904="",E904=""),"",IF(OR(A904="",B904="",C904="",E904=""),"빈 칸 확인",IF(N(E904)&lt;=0,"금액 확인",IF(IF(B904="수입",COUNTIF(목록!$B$5:$B$14,C904),COUNTIF(목록!$C$5:$C$24,C904))=0,"분류 확인","OK"))))</f>
        <v/>
      </c>
    </row>
    <row r="905" customFormat="false" ht="15" hidden="false" customHeight="false" outlineLevel="0" collapsed="false">
      <c r="A905" s="32"/>
      <c r="B905" s="33"/>
      <c r="C905" s="33"/>
      <c r="D905" s="33"/>
      <c r="E905" s="34"/>
      <c r="F905" s="33"/>
      <c r="G905" s="33"/>
      <c r="H905" s="35" t="str">
        <f aca="false">IF(AND(A905="",E905=""),"",IF(OR(A905="",B905="",C905="",E905=""),"빈 칸 확인",IF(N(E905)&lt;=0,"금액 확인",IF(IF(B905="수입",COUNTIF(목록!$B$5:$B$14,C905),COUNTIF(목록!$C$5:$C$24,C905))=0,"분류 확인","OK"))))</f>
        <v/>
      </c>
    </row>
    <row r="906" customFormat="false" ht="15" hidden="false" customHeight="false" outlineLevel="0" collapsed="false">
      <c r="A906" s="32"/>
      <c r="B906" s="33"/>
      <c r="C906" s="33"/>
      <c r="D906" s="33"/>
      <c r="E906" s="34"/>
      <c r="F906" s="33"/>
      <c r="G906" s="33"/>
      <c r="H906" s="35" t="str">
        <f aca="false">IF(AND(A906="",E906=""),"",IF(OR(A906="",B906="",C906="",E906=""),"빈 칸 확인",IF(N(E906)&lt;=0,"금액 확인",IF(IF(B906="수입",COUNTIF(목록!$B$5:$B$14,C906),COUNTIF(목록!$C$5:$C$24,C906))=0,"분류 확인","OK"))))</f>
        <v/>
      </c>
    </row>
    <row r="907" customFormat="false" ht="15" hidden="false" customHeight="false" outlineLevel="0" collapsed="false">
      <c r="A907" s="32"/>
      <c r="B907" s="33"/>
      <c r="C907" s="33"/>
      <c r="D907" s="33"/>
      <c r="E907" s="34"/>
      <c r="F907" s="33"/>
      <c r="G907" s="33"/>
      <c r="H907" s="35" t="str">
        <f aca="false">IF(AND(A907="",E907=""),"",IF(OR(A907="",B907="",C907="",E907=""),"빈 칸 확인",IF(N(E907)&lt;=0,"금액 확인",IF(IF(B907="수입",COUNTIF(목록!$B$5:$B$14,C907),COUNTIF(목록!$C$5:$C$24,C907))=0,"분류 확인","OK"))))</f>
        <v/>
      </c>
    </row>
    <row r="908" customFormat="false" ht="15" hidden="false" customHeight="false" outlineLevel="0" collapsed="false">
      <c r="A908" s="32"/>
      <c r="B908" s="33"/>
      <c r="C908" s="33"/>
      <c r="D908" s="33"/>
      <c r="E908" s="34"/>
      <c r="F908" s="33"/>
      <c r="G908" s="33"/>
      <c r="H908" s="35" t="str">
        <f aca="false">IF(AND(A908="",E908=""),"",IF(OR(A908="",B908="",C908="",E908=""),"빈 칸 확인",IF(N(E908)&lt;=0,"금액 확인",IF(IF(B908="수입",COUNTIF(목록!$B$5:$B$14,C908),COUNTIF(목록!$C$5:$C$24,C908))=0,"분류 확인","OK"))))</f>
        <v/>
      </c>
    </row>
    <row r="909" customFormat="false" ht="15" hidden="false" customHeight="false" outlineLevel="0" collapsed="false">
      <c r="A909" s="32"/>
      <c r="B909" s="33"/>
      <c r="C909" s="33"/>
      <c r="D909" s="33"/>
      <c r="E909" s="34"/>
      <c r="F909" s="33"/>
      <c r="G909" s="33"/>
      <c r="H909" s="35" t="str">
        <f aca="false">IF(AND(A909="",E909=""),"",IF(OR(A909="",B909="",C909="",E909=""),"빈 칸 확인",IF(N(E909)&lt;=0,"금액 확인",IF(IF(B909="수입",COUNTIF(목록!$B$5:$B$14,C909),COUNTIF(목록!$C$5:$C$24,C909))=0,"분류 확인","OK"))))</f>
        <v/>
      </c>
    </row>
    <row r="910" customFormat="false" ht="15" hidden="false" customHeight="false" outlineLevel="0" collapsed="false">
      <c r="A910" s="32"/>
      <c r="B910" s="33"/>
      <c r="C910" s="33"/>
      <c r="D910" s="33"/>
      <c r="E910" s="34"/>
      <c r="F910" s="33"/>
      <c r="G910" s="33"/>
      <c r="H910" s="35" t="str">
        <f aca="false">IF(AND(A910="",E910=""),"",IF(OR(A910="",B910="",C910="",E910=""),"빈 칸 확인",IF(N(E910)&lt;=0,"금액 확인",IF(IF(B910="수입",COUNTIF(목록!$B$5:$B$14,C910),COUNTIF(목록!$C$5:$C$24,C910))=0,"분류 확인","OK"))))</f>
        <v/>
      </c>
    </row>
    <row r="911" customFormat="false" ht="15" hidden="false" customHeight="false" outlineLevel="0" collapsed="false">
      <c r="A911" s="32"/>
      <c r="B911" s="33"/>
      <c r="C911" s="33"/>
      <c r="D911" s="33"/>
      <c r="E911" s="34"/>
      <c r="F911" s="33"/>
      <c r="G911" s="33"/>
      <c r="H911" s="35" t="str">
        <f aca="false">IF(AND(A911="",E911=""),"",IF(OR(A911="",B911="",C911="",E911=""),"빈 칸 확인",IF(N(E911)&lt;=0,"금액 확인",IF(IF(B911="수입",COUNTIF(목록!$B$5:$B$14,C911),COUNTIF(목록!$C$5:$C$24,C911))=0,"분류 확인","OK"))))</f>
        <v/>
      </c>
    </row>
    <row r="912" customFormat="false" ht="15" hidden="false" customHeight="false" outlineLevel="0" collapsed="false">
      <c r="A912" s="32"/>
      <c r="B912" s="33"/>
      <c r="C912" s="33"/>
      <c r="D912" s="33"/>
      <c r="E912" s="34"/>
      <c r="F912" s="33"/>
      <c r="G912" s="33"/>
      <c r="H912" s="35" t="str">
        <f aca="false">IF(AND(A912="",E912=""),"",IF(OR(A912="",B912="",C912="",E912=""),"빈 칸 확인",IF(N(E912)&lt;=0,"금액 확인",IF(IF(B912="수입",COUNTIF(목록!$B$5:$B$14,C912),COUNTIF(목록!$C$5:$C$24,C912))=0,"분류 확인","OK"))))</f>
        <v/>
      </c>
    </row>
    <row r="913" customFormat="false" ht="15" hidden="false" customHeight="false" outlineLevel="0" collapsed="false">
      <c r="A913" s="32"/>
      <c r="B913" s="33"/>
      <c r="C913" s="33"/>
      <c r="D913" s="33"/>
      <c r="E913" s="34"/>
      <c r="F913" s="33"/>
      <c r="G913" s="33"/>
      <c r="H913" s="35" t="str">
        <f aca="false">IF(AND(A913="",E913=""),"",IF(OR(A913="",B913="",C913="",E913=""),"빈 칸 확인",IF(N(E913)&lt;=0,"금액 확인",IF(IF(B913="수입",COUNTIF(목록!$B$5:$B$14,C913),COUNTIF(목록!$C$5:$C$24,C913))=0,"분류 확인","OK"))))</f>
        <v/>
      </c>
    </row>
    <row r="914" customFormat="false" ht="15" hidden="false" customHeight="false" outlineLevel="0" collapsed="false">
      <c r="A914" s="32"/>
      <c r="B914" s="33"/>
      <c r="C914" s="33"/>
      <c r="D914" s="33"/>
      <c r="E914" s="34"/>
      <c r="F914" s="33"/>
      <c r="G914" s="33"/>
      <c r="H914" s="35" t="str">
        <f aca="false">IF(AND(A914="",E914=""),"",IF(OR(A914="",B914="",C914="",E914=""),"빈 칸 확인",IF(N(E914)&lt;=0,"금액 확인",IF(IF(B914="수입",COUNTIF(목록!$B$5:$B$14,C914),COUNTIF(목록!$C$5:$C$24,C914))=0,"분류 확인","OK"))))</f>
        <v/>
      </c>
    </row>
    <row r="915" customFormat="false" ht="15" hidden="false" customHeight="false" outlineLevel="0" collapsed="false">
      <c r="A915" s="32"/>
      <c r="B915" s="33"/>
      <c r="C915" s="33"/>
      <c r="D915" s="33"/>
      <c r="E915" s="34"/>
      <c r="F915" s="33"/>
      <c r="G915" s="33"/>
      <c r="H915" s="35" t="str">
        <f aca="false">IF(AND(A915="",E915=""),"",IF(OR(A915="",B915="",C915="",E915=""),"빈 칸 확인",IF(N(E915)&lt;=0,"금액 확인",IF(IF(B915="수입",COUNTIF(목록!$B$5:$B$14,C915),COUNTIF(목록!$C$5:$C$24,C915))=0,"분류 확인","OK"))))</f>
        <v/>
      </c>
    </row>
    <row r="916" customFormat="false" ht="15" hidden="false" customHeight="false" outlineLevel="0" collapsed="false">
      <c r="A916" s="32"/>
      <c r="B916" s="33"/>
      <c r="C916" s="33"/>
      <c r="D916" s="33"/>
      <c r="E916" s="34"/>
      <c r="F916" s="33"/>
      <c r="G916" s="33"/>
      <c r="H916" s="35" t="str">
        <f aca="false">IF(AND(A916="",E916=""),"",IF(OR(A916="",B916="",C916="",E916=""),"빈 칸 확인",IF(N(E916)&lt;=0,"금액 확인",IF(IF(B916="수입",COUNTIF(목록!$B$5:$B$14,C916),COUNTIF(목록!$C$5:$C$24,C916))=0,"분류 확인","OK"))))</f>
        <v/>
      </c>
    </row>
    <row r="917" customFormat="false" ht="15" hidden="false" customHeight="false" outlineLevel="0" collapsed="false">
      <c r="A917" s="32"/>
      <c r="B917" s="33"/>
      <c r="C917" s="33"/>
      <c r="D917" s="33"/>
      <c r="E917" s="34"/>
      <c r="F917" s="33"/>
      <c r="G917" s="33"/>
      <c r="H917" s="35" t="str">
        <f aca="false">IF(AND(A917="",E917=""),"",IF(OR(A917="",B917="",C917="",E917=""),"빈 칸 확인",IF(N(E917)&lt;=0,"금액 확인",IF(IF(B917="수입",COUNTIF(목록!$B$5:$B$14,C917),COUNTIF(목록!$C$5:$C$24,C917))=0,"분류 확인","OK"))))</f>
        <v/>
      </c>
    </row>
    <row r="918" customFormat="false" ht="15" hidden="false" customHeight="false" outlineLevel="0" collapsed="false">
      <c r="A918" s="32"/>
      <c r="B918" s="33"/>
      <c r="C918" s="33"/>
      <c r="D918" s="33"/>
      <c r="E918" s="34"/>
      <c r="F918" s="33"/>
      <c r="G918" s="33"/>
      <c r="H918" s="35" t="str">
        <f aca="false">IF(AND(A918="",E918=""),"",IF(OR(A918="",B918="",C918="",E918=""),"빈 칸 확인",IF(N(E918)&lt;=0,"금액 확인",IF(IF(B918="수입",COUNTIF(목록!$B$5:$B$14,C918),COUNTIF(목록!$C$5:$C$24,C918))=0,"분류 확인","OK"))))</f>
        <v/>
      </c>
    </row>
    <row r="919" customFormat="false" ht="15" hidden="false" customHeight="false" outlineLevel="0" collapsed="false">
      <c r="A919" s="32"/>
      <c r="B919" s="33"/>
      <c r="C919" s="33"/>
      <c r="D919" s="33"/>
      <c r="E919" s="34"/>
      <c r="F919" s="33"/>
      <c r="G919" s="33"/>
      <c r="H919" s="35" t="str">
        <f aca="false">IF(AND(A919="",E919=""),"",IF(OR(A919="",B919="",C919="",E919=""),"빈 칸 확인",IF(N(E919)&lt;=0,"금액 확인",IF(IF(B919="수입",COUNTIF(목록!$B$5:$B$14,C919),COUNTIF(목록!$C$5:$C$24,C919))=0,"분류 확인","OK"))))</f>
        <v/>
      </c>
    </row>
    <row r="920" customFormat="false" ht="15" hidden="false" customHeight="false" outlineLevel="0" collapsed="false">
      <c r="A920" s="32"/>
      <c r="B920" s="33"/>
      <c r="C920" s="33"/>
      <c r="D920" s="33"/>
      <c r="E920" s="34"/>
      <c r="F920" s="33"/>
      <c r="G920" s="33"/>
      <c r="H920" s="35" t="str">
        <f aca="false">IF(AND(A920="",E920=""),"",IF(OR(A920="",B920="",C920="",E920=""),"빈 칸 확인",IF(N(E920)&lt;=0,"금액 확인",IF(IF(B920="수입",COUNTIF(목록!$B$5:$B$14,C920),COUNTIF(목록!$C$5:$C$24,C920))=0,"분류 확인","OK"))))</f>
        <v/>
      </c>
    </row>
    <row r="921" customFormat="false" ht="15" hidden="false" customHeight="false" outlineLevel="0" collapsed="false">
      <c r="A921" s="32"/>
      <c r="B921" s="33"/>
      <c r="C921" s="33"/>
      <c r="D921" s="33"/>
      <c r="E921" s="34"/>
      <c r="F921" s="33"/>
      <c r="G921" s="33"/>
      <c r="H921" s="35" t="str">
        <f aca="false">IF(AND(A921="",E921=""),"",IF(OR(A921="",B921="",C921="",E921=""),"빈 칸 확인",IF(N(E921)&lt;=0,"금액 확인",IF(IF(B921="수입",COUNTIF(목록!$B$5:$B$14,C921),COUNTIF(목록!$C$5:$C$24,C921))=0,"분류 확인","OK"))))</f>
        <v/>
      </c>
    </row>
    <row r="922" customFormat="false" ht="15" hidden="false" customHeight="false" outlineLevel="0" collapsed="false">
      <c r="A922" s="32"/>
      <c r="B922" s="33"/>
      <c r="C922" s="33"/>
      <c r="D922" s="33"/>
      <c r="E922" s="34"/>
      <c r="F922" s="33"/>
      <c r="G922" s="33"/>
      <c r="H922" s="35" t="str">
        <f aca="false">IF(AND(A922="",E922=""),"",IF(OR(A922="",B922="",C922="",E922=""),"빈 칸 확인",IF(N(E922)&lt;=0,"금액 확인",IF(IF(B922="수입",COUNTIF(목록!$B$5:$B$14,C922),COUNTIF(목록!$C$5:$C$24,C922))=0,"분류 확인","OK"))))</f>
        <v/>
      </c>
    </row>
    <row r="923" customFormat="false" ht="15" hidden="false" customHeight="false" outlineLevel="0" collapsed="false">
      <c r="A923" s="32"/>
      <c r="B923" s="33"/>
      <c r="C923" s="33"/>
      <c r="D923" s="33"/>
      <c r="E923" s="34"/>
      <c r="F923" s="33"/>
      <c r="G923" s="33"/>
      <c r="H923" s="35" t="str">
        <f aca="false">IF(AND(A923="",E923=""),"",IF(OR(A923="",B923="",C923="",E923=""),"빈 칸 확인",IF(N(E923)&lt;=0,"금액 확인",IF(IF(B923="수입",COUNTIF(목록!$B$5:$B$14,C923),COUNTIF(목록!$C$5:$C$24,C923))=0,"분류 확인","OK"))))</f>
        <v/>
      </c>
    </row>
    <row r="924" customFormat="false" ht="15" hidden="false" customHeight="false" outlineLevel="0" collapsed="false">
      <c r="A924" s="32"/>
      <c r="B924" s="33"/>
      <c r="C924" s="33"/>
      <c r="D924" s="33"/>
      <c r="E924" s="34"/>
      <c r="F924" s="33"/>
      <c r="G924" s="33"/>
      <c r="H924" s="35" t="str">
        <f aca="false">IF(AND(A924="",E924=""),"",IF(OR(A924="",B924="",C924="",E924=""),"빈 칸 확인",IF(N(E924)&lt;=0,"금액 확인",IF(IF(B924="수입",COUNTIF(목록!$B$5:$B$14,C924),COUNTIF(목록!$C$5:$C$24,C924))=0,"분류 확인","OK"))))</f>
        <v/>
      </c>
    </row>
    <row r="925" customFormat="false" ht="15" hidden="false" customHeight="false" outlineLevel="0" collapsed="false">
      <c r="A925" s="32"/>
      <c r="B925" s="33"/>
      <c r="C925" s="33"/>
      <c r="D925" s="33"/>
      <c r="E925" s="34"/>
      <c r="F925" s="33"/>
      <c r="G925" s="33"/>
      <c r="H925" s="35" t="str">
        <f aca="false">IF(AND(A925="",E925=""),"",IF(OR(A925="",B925="",C925="",E925=""),"빈 칸 확인",IF(N(E925)&lt;=0,"금액 확인",IF(IF(B925="수입",COUNTIF(목록!$B$5:$B$14,C925),COUNTIF(목록!$C$5:$C$24,C925))=0,"분류 확인","OK"))))</f>
        <v/>
      </c>
    </row>
    <row r="926" customFormat="false" ht="15" hidden="false" customHeight="false" outlineLevel="0" collapsed="false">
      <c r="A926" s="32"/>
      <c r="B926" s="33"/>
      <c r="C926" s="33"/>
      <c r="D926" s="33"/>
      <c r="E926" s="34"/>
      <c r="F926" s="33"/>
      <c r="G926" s="33"/>
      <c r="H926" s="35" t="str">
        <f aca="false">IF(AND(A926="",E926=""),"",IF(OR(A926="",B926="",C926="",E926=""),"빈 칸 확인",IF(N(E926)&lt;=0,"금액 확인",IF(IF(B926="수입",COUNTIF(목록!$B$5:$B$14,C926),COUNTIF(목록!$C$5:$C$24,C926))=0,"분류 확인","OK"))))</f>
        <v/>
      </c>
    </row>
    <row r="927" customFormat="false" ht="15" hidden="false" customHeight="false" outlineLevel="0" collapsed="false">
      <c r="A927" s="32"/>
      <c r="B927" s="33"/>
      <c r="C927" s="33"/>
      <c r="D927" s="33"/>
      <c r="E927" s="34"/>
      <c r="F927" s="33"/>
      <c r="G927" s="33"/>
      <c r="H927" s="35" t="str">
        <f aca="false">IF(AND(A927="",E927=""),"",IF(OR(A927="",B927="",C927="",E927=""),"빈 칸 확인",IF(N(E927)&lt;=0,"금액 확인",IF(IF(B927="수입",COUNTIF(목록!$B$5:$B$14,C927),COUNTIF(목록!$C$5:$C$24,C927))=0,"분류 확인","OK"))))</f>
        <v/>
      </c>
    </row>
    <row r="928" customFormat="false" ht="15" hidden="false" customHeight="false" outlineLevel="0" collapsed="false">
      <c r="A928" s="32"/>
      <c r="B928" s="33"/>
      <c r="C928" s="33"/>
      <c r="D928" s="33"/>
      <c r="E928" s="34"/>
      <c r="F928" s="33"/>
      <c r="G928" s="33"/>
      <c r="H928" s="35" t="str">
        <f aca="false">IF(AND(A928="",E928=""),"",IF(OR(A928="",B928="",C928="",E928=""),"빈 칸 확인",IF(N(E928)&lt;=0,"금액 확인",IF(IF(B928="수입",COUNTIF(목록!$B$5:$B$14,C928),COUNTIF(목록!$C$5:$C$24,C928))=0,"분류 확인","OK"))))</f>
        <v/>
      </c>
    </row>
    <row r="929" customFormat="false" ht="15" hidden="false" customHeight="false" outlineLevel="0" collapsed="false">
      <c r="A929" s="32"/>
      <c r="B929" s="33"/>
      <c r="C929" s="33"/>
      <c r="D929" s="33"/>
      <c r="E929" s="34"/>
      <c r="F929" s="33"/>
      <c r="G929" s="33"/>
      <c r="H929" s="35" t="str">
        <f aca="false">IF(AND(A929="",E929=""),"",IF(OR(A929="",B929="",C929="",E929=""),"빈 칸 확인",IF(N(E929)&lt;=0,"금액 확인",IF(IF(B929="수입",COUNTIF(목록!$B$5:$B$14,C929),COUNTIF(목록!$C$5:$C$24,C929))=0,"분류 확인","OK"))))</f>
        <v/>
      </c>
    </row>
    <row r="930" customFormat="false" ht="15" hidden="false" customHeight="false" outlineLevel="0" collapsed="false">
      <c r="A930" s="32"/>
      <c r="B930" s="33"/>
      <c r="C930" s="33"/>
      <c r="D930" s="33"/>
      <c r="E930" s="34"/>
      <c r="F930" s="33"/>
      <c r="G930" s="33"/>
      <c r="H930" s="35" t="str">
        <f aca="false">IF(AND(A930="",E930=""),"",IF(OR(A930="",B930="",C930="",E930=""),"빈 칸 확인",IF(N(E930)&lt;=0,"금액 확인",IF(IF(B930="수입",COUNTIF(목록!$B$5:$B$14,C930),COUNTIF(목록!$C$5:$C$24,C930))=0,"분류 확인","OK"))))</f>
        <v/>
      </c>
    </row>
    <row r="931" customFormat="false" ht="15" hidden="false" customHeight="false" outlineLevel="0" collapsed="false">
      <c r="A931" s="32"/>
      <c r="B931" s="33"/>
      <c r="C931" s="33"/>
      <c r="D931" s="33"/>
      <c r="E931" s="34"/>
      <c r="F931" s="33"/>
      <c r="G931" s="33"/>
      <c r="H931" s="35" t="str">
        <f aca="false">IF(AND(A931="",E931=""),"",IF(OR(A931="",B931="",C931="",E931=""),"빈 칸 확인",IF(N(E931)&lt;=0,"금액 확인",IF(IF(B931="수입",COUNTIF(목록!$B$5:$B$14,C931),COUNTIF(목록!$C$5:$C$24,C931))=0,"분류 확인","OK"))))</f>
        <v/>
      </c>
    </row>
    <row r="932" customFormat="false" ht="15" hidden="false" customHeight="false" outlineLevel="0" collapsed="false">
      <c r="A932" s="32"/>
      <c r="B932" s="33"/>
      <c r="C932" s="33"/>
      <c r="D932" s="33"/>
      <c r="E932" s="34"/>
      <c r="F932" s="33"/>
      <c r="G932" s="33"/>
      <c r="H932" s="35" t="str">
        <f aca="false">IF(AND(A932="",E932=""),"",IF(OR(A932="",B932="",C932="",E932=""),"빈 칸 확인",IF(N(E932)&lt;=0,"금액 확인",IF(IF(B932="수입",COUNTIF(목록!$B$5:$B$14,C932),COUNTIF(목록!$C$5:$C$24,C932))=0,"분류 확인","OK"))))</f>
        <v/>
      </c>
    </row>
    <row r="933" customFormat="false" ht="15" hidden="false" customHeight="false" outlineLevel="0" collapsed="false">
      <c r="A933" s="32"/>
      <c r="B933" s="33"/>
      <c r="C933" s="33"/>
      <c r="D933" s="33"/>
      <c r="E933" s="34"/>
      <c r="F933" s="33"/>
      <c r="G933" s="33"/>
      <c r="H933" s="35" t="str">
        <f aca="false">IF(AND(A933="",E933=""),"",IF(OR(A933="",B933="",C933="",E933=""),"빈 칸 확인",IF(N(E933)&lt;=0,"금액 확인",IF(IF(B933="수입",COUNTIF(목록!$B$5:$B$14,C933),COUNTIF(목록!$C$5:$C$24,C933))=0,"분류 확인","OK"))))</f>
        <v/>
      </c>
    </row>
    <row r="934" customFormat="false" ht="15" hidden="false" customHeight="false" outlineLevel="0" collapsed="false">
      <c r="A934" s="32"/>
      <c r="B934" s="33"/>
      <c r="C934" s="33"/>
      <c r="D934" s="33"/>
      <c r="E934" s="34"/>
      <c r="F934" s="33"/>
      <c r="G934" s="33"/>
      <c r="H934" s="35" t="str">
        <f aca="false">IF(AND(A934="",E934=""),"",IF(OR(A934="",B934="",C934="",E934=""),"빈 칸 확인",IF(N(E934)&lt;=0,"금액 확인",IF(IF(B934="수입",COUNTIF(목록!$B$5:$B$14,C934),COUNTIF(목록!$C$5:$C$24,C934))=0,"분류 확인","OK"))))</f>
        <v/>
      </c>
    </row>
    <row r="935" customFormat="false" ht="15" hidden="false" customHeight="false" outlineLevel="0" collapsed="false">
      <c r="A935" s="32"/>
      <c r="B935" s="33"/>
      <c r="C935" s="33"/>
      <c r="D935" s="33"/>
      <c r="E935" s="34"/>
      <c r="F935" s="33"/>
      <c r="G935" s="33"/>
      <c r="H935" s="35" t="str">
        <f aca="false">IF(AND(A935="",E935=""),"",IF(OR(A935="",B935="",C935="",E935=""),"빈 칸 확인",IF(N(E935)&lt;=0,"금액 확인",IF(IF(B935="수입",COUNTIF(목록!$B$5:$B$14,C935),COUNTIF(목록!$C$5:$C$24,C935))=0,"분류 확인","OK"))))</f>
        <v/>
      </c>
    </row>
    <row r="936" customFormat="false" ht="15" hidden="false" customHeight="false" outlineLevel="0" collapsed="false">
      <c r="A936" s="32"/>
      <c r="B936" s="33"/>
      <c r="C936" s="33"/>
      <c r="D936" s="33"/>
      <c r="E936" s="34"/>
      <c r="F936" s="33"/>
      <c r="G936" s="33"/>
      <c r="H936" s="35" t="str">
        <f aca="false">IF(AND(A936="",E936=""),"",IF(OR(A936="",B936="",C936="",E936=""),"빈 칸 확인",IF(N(E936)&lt;=0,"금액 확인",IF(IF(B936="수입",COUNTIF(목록!$B$5:$B$14,C936),COUNTIF(목록!$C$5:$C$24,C936))=0,"분류 확인","OK"))))</f>
        <v/>
      </c>
    </row>
    <row r="937" customFormat="false" ht="15" hidden="false" customHeight="false" outlineLevel="0" collapsed="false">
      <c r="A937" s="32"/>
      <c r="B937" s="33"/>
      <c r="C937" s="33"/>
      <c r="D937" s="33"/>
      <c r="E937" s="34"/>
      <c r="F937" s="33"/>
      <c r="G937" s="33"/>
      <c r="H937" s="35" t="str">
        <f aca="false">IF(AND(A937="",E937=""),"",IF(OR(A937="",B937="",C937="",E937=""),"빈 칸 확인",IF(N(E937)&lt;=0,"금액 확인",IF(IF(B937="수입",COUNTIF(목록!$B$5:$B$14,C937),COUNTIF(목록!$C$5:$C$24,C937))=0,"분류 확인","OK"))))</f>
        <v/>
      </c>
    </row>
    <row r="938" customFormat="false" ht="15" hidden="false" customHeight="false" outlineLevel="0" collapsed="false">
      <c r="A938" s="32"/>
      <c r="B938" s="33"/>
      <c r="C938" s="33"/>
      <c r="D938" s="33"/>
      <c r="E938" s="34"/>
      <c r="F938" s="33"/>
      <c r="G938" s="33"/>
      <c r="H938" s="35" t="str">
        <f aca="false">IF(AND(A938="",E938=""),"",IF(OR(A938="",B938="",C938="",E938=""),"빈 칸 확인",IF(N(E938)&lt;=0,"금액 확인",IF(IF(B938="수입",COUNTIF(목록!$B$5:$B$14,C938),COUNTIF(목록!$C$5:$C$24,C938))=0,"분류 확인","OK"))))</f>
        <v/>
      </c>
    </row>
    <row r="939" customFormat="false" ht="15" hidden="false" customHeight="false" outlineLevel="0" collapsed="false">
      <c r="A939" s="32"/>
      <c r="B939" s="33"/>
      <c r="C939" s="33"/>
      <c r="D939" s="33"/>
      <c r="E939" s="34"/>
      <c r="F939" s="33"/>
      <c r="G939" s="33"/>
      <c r="H939" s="35" t="str">
        <f aca="false">IF(AND(A939="",E939=""),"",IF(OR(A939="",B939="",C939="",E939=""),"빈 칸 확인",IF(N(E939)&lt;=0,"금액 확인",IF(IF(B939="수입",COUNTIF(목록!$B$5:$B$14,C939),COUNTIF(목록!$C$5:$C$24,C939))=0,"분류 확인","OK"))))</f>
        <v/>
      </c>
    </row>
    <row r="940" customFormat="false" ht="15" hidden="false" customHeight="false" outlineLevel="0" collapsed="false">
      <c r="A940" s="32"/>
      <c r="B940" s="33"/>
      <c r="C940" s="33"/>
      <c r="D940" s="33"/>
      <c r="E940" s="34"/>
      <c r="F940" s="33"/>
      <c r="G940" s="33"/>
      <c r="H940" s="35" t="str">
        <f aca="false">IF(AND(A940="",E940=""),"",IF(OR(A940="",B940="",C940="",E940=""),"빈 칸 확인",IF(N(E940)&lt;=0,"금액 확인",IF(IF(B940="수입",COUNTIF(목록!$B$5:$B$14,C940),COUNTIF(목록!$C$5:$C$24,C940))=0,"분류 확인","OK"))))</f>
        <v/>
      </c>
    </row>
    <row r="941" customFormat="false" ht="15" hidden="false" customHeight="false" outlineLevel="0" collapsed="false">
      <c r="A941" s="32"/>
      <c r="B941" s="33"/>
      <c r="C941" s="33"/>
      <c r="D941" s="33"/>
      <c r="E941" s="34"/>
      <c r="F941" s="33"/>
      <c r="G941" s="33"/>
      <c r="H941" s="35" t="str">
        <f aca="false">IF(AND(A941="",E941=""),"",IF(OR(A941="",B941="",C941="",E941=""),"빈 칸 확인",IF(N(E941)&lt;=0,"금액 확인",IF(IF(B941="수입",COUNTIF(목록!$B$5:$B$14,C941),COUNTIF(목록!$C$5:$C$24,C941))=0,"분류 확인","OK"))))</f>
        <v/>
      </c>
    </row>
    <row r="942" customFormat="false" ht="15" hidden="false" customHeight="false" outlineLevel="0" collapsed="false">
      <c r="A942" s="32"/>
      <c r="B942" s="33"/>
      <c r="C942" s="33"/>
      <c r="D942" s="33"/>
      <c r="E942" s="34"/>
      <c r="F942" s="33"/>
      <c r="G942" s="33"/>
      <c r="H942" s="35" t="str">
        <f aca="false">IF(AND(A942="",E942=""),"",IF(OR(A942="",B942="",C942="",E942=""),"빈 칸 확인",IF(N(E942)&lt;=0,"금액 확인",IF(IF(B942="수입",COUNTIF(목록!$B$5:$B$14,C942),COUNTIF(목록!$C$5:$C$24,C942))=0,"분류 확인","OK"))))</f>
        <v/>
      </c>
    </row>
    <row r="943" customFormat="false" ht="15" hidden="false" customHeight="false" outlineLevel="0" collapsed="false">
      <c r="A943" s="32"/>
      <c r="B943" s="33"/>
      <c r="C943" s="33"/>
      <c r="D943" s="33"/>
      <c r="E943" s="34"/>
      <c r="F943" s="33"/>
      <c r="G943" s="33"/>
      <c r="H943" s="35" t="str">
        <f aca="false">IF(AND(A943="",E943=""),"",IF(OR(A943="",B943="",C943="",E943=""),"빈 칸 확인",IF(N(E943)&lt;=0,"금액 확인",IF(IF(B943="수입",COUNTIF(목록!$B$5:$B$14,C943),COUNTIF(목록!$C$5:$C$24,C943))=0,"분류 확인","OK"))))</f>
        <v/>
      </c>
    </row>
    <row r="944" customFormat="false" ht="15" hidden="false" customHeight="false" outlineLevel="0" collapsed="false">
      <c r="A944" s="32"/>
      <c r="B944" s="33"/>
      <c r="C944" s="33"/>
      <c r="D944" s="33"/>
      <c r="E944" s="34"/>
      <c r="F944" s="33"/>
      <c r="G944" s="33"/>
      <c r="H944" s="35" t="str">
        <f aca="false">IF(AND(A944="",E944=""),"",IF(OR(A944="",B944="",C944="",E944=""),"빈 칸 확인",IF(N(E944)&lt;=0,"금액 확인",IF(IF(B944="수입",COUNTIF(목록!$B$5:$B$14,C944),COUNTIF(목록!$C$5:$C$24,C944))=0,"분류 확인","OK"))))</f>
        <v/>
      </c>
    </row>
    <row r="945" customFormat="false" ht="15" hidden="false" customHeight="false" outlineLevel="0" collapsed="false">
      <c r="A945" s="32"/>
      <c r="B945" s="33"/>
      <c r="C945" s="33"/>
      <c r="D945" s="33"/>
      <c r="E945" s="34"/>
      <c r="F945" s="33"/>
      <c r="G945" s="33"/>
      <c r="H945" s="35" t="str">
        <f aca="false">IF(AND(A945="",E945=""),"",IF(OR(A945="",B945="",C945="",E945=""),"빈 칸 확인",IF(N(E945)&lt;=0,"금액 확인",IF(IF(B945="수입",COUNTIF(목록!$B$5:$B$14,C945),COUNTIF(목록!$C$5:$C$24,C945))=0,"분류 확인","OK"))))</f>
        <v/>
      </c>
    </row>
    <row r="946" customFormat="false" ht="15" hidden="false" customHeight="false" outlineLevel="0" collapsed="false">
      <c r="A946" s="32"/>
      <c r="B946" s="33"/>
      <c r="C946" s="33"/>
      <c r="D946" s="33"/>
      <c r="E946" s="34"/>
      <c r="F946" s="33"/>
      <c r="G946" s="33"/>
      <c r="H946" s="35" t="str">
        <f aca="false">IF(AND(A946="",E946=""),"",IF(OR(A946="",B946="",C946="",E946=""),"빈 칸 확인",IF(N(E946)&lt;=0,"금액 확인",IF(IF(B946="수입",COUNTIF(목록!$B$5:$B$14,C946),COUNTIF(목록!$C$5:$C$24,C946))=0,"분류 확인","OK"))))</f>
        <v/>
      </c>
    </row>
    <row r="947" customFormat="false" ht="15" hidden="false" customHeight="false" outlineLevel="0" collapsed="false">
      <c r="A947" s="32"/>
      <c r="B947" s="33"/>
      <c r="C947" s="33"/>
      <c r="D947" s="33"/>
      <c r="E947" s="34"/>
      <c r="F947" s="33"/>
      <c r="G947" s="33"/>
      <c r="H947" s="35" t="str">
        <f aca="false">IF(AND(A947="",E947=""),"",IF(OR(A947="",B947="",C947="",E947=""),"빈 칸 확인",IF(N(E947)&lt;=0,"금액 확인",IF(IF(B947="수입",COUNTIF(목록!$B$5:$B$14,C947),COUNTIF(목록!$C$5:$C$24,C947))=0,"분류 확인","OK"))))</f>
        <v/>
      </c>
    </row>
    <row r="948" customFormat="false" ht="15" hidden="false" customHeight="false" outlineLevel="0" collapsed="false">
      <c r="A948" s="32"/>
      <c r="B948" s="33"/>
      <c r="C948" s="33"/>
      <c r="D948" s="33"/>
      <c r="E948" s="34"/>
      <c r="F948" s="33"/>
      <c r="G948" s="33"/>
      <c r="H948" s="35" t="str">
        <f aca="false">IF(AND(A948="",E948=""),"",IF(OR(A948="",B948="",C948="",E948=""),"빈 칸 확인",IF(N(E948)&lt;=0,"금액 확인",IF(IF(B948="수입",COUNTIF(목록!$B$5:$B$14,C948),COUNTIF(목록!$C$5:$C$24,C948))=0,"분류 확인","OK"))))</f>
        <v/>
      </c>
    </row>
    <row r="949" customFormat="false" ht="15" hidden="false" customHeight="false" outlineLevel="0" collapsed="false">
      <c r="A949" s="32"/>
      <c r="B949" s="33"/>
      <c r="C949" s="33"/>
      <c r="D949" s="33"/>
      <c r="E949" s="34"/>
      <c r="F949" s="33"/>
      <c r="G949" s="33"/>
      <c r="H949" s="35" t="str">
        <f aca="false">IF(AND(A949="",E949=""),"",IF(OR(A949="",B949="",C949="",E949=""),"빈 칸 확인",IF(N(E949)&lt;=0,"금액 확인",IF(IF(B949="수입",COUNTIF(목록!$B$5:$B$14,C949),COUNTIF(목록!$C$5:$C$24,C949))=0,"분류 확인","OK"))))</f>
        <v/>
      </c>
    </row>
    <row r="950" customFormat="false" ht="15" hidden="false" customHeight="false" outlineLevel="0" collapsed="false">
      <c r="A950" s="32"/>
      <c r="B950" s="33"/>
      <c r="C950" s="33"/>
      <c r="D950" s="33"/>
      <c r="E950" s="34"/>
      <c r="F950" s="33"/>
      <c r="G950" s="33"/>
      <c r="H950" s="35" t="str">
        <f aca="false">IF(AND(A950="",E950=""),"",IF(OR(A950="",B950="",C950="",E950=""),"빈 칸 확인",IF(N(E950)&lt;=0,"금액 확인",IF(IF(B950="수입",COUNTIF(목록!$B$5:$B$14,C950),COUNTIF(목록!$C$5:$C$24,C950))=0,"분류 확인","OK"))))</f>
        <v/>
      </c>
    </row>
    <row r="951" customFormat="false" ht="15" hidden="false" customHeight="false" outlineLevel="0" collapsed="false">
      <c r="A951" s="32"/>
      <c r="B951" s="33"/>
      <c r="C951" s="33"/>
      <c r="D951" s="33"/>
      <c r="E951" s="34"/>
      <c r="F951" s="33"/>
      <c r="G951" s="33"/>
      <c r="H951" s="35" t="str">
        <f aca="false">IF(AND(A951="",E951=""),"",IF(OR(A951="",B951="",C951="",E951=""),"빈 칸 확인",IF(N(E951)&lt;=0,"금액 확인",IF(IF(B951="수입",COUNTIF(목록!$B$5:$B$14,C951),COUNTIF(목록!$C$5:$C$24,C951))=0,"분류 확인","OK"))))</f>
        <v/>
      </c>
    </row>
    <row r="952" customFormat="false" ht="15" hidden="false" customHeight="false" outlineLevel="0" collapsed="false">
      <c r="A952" s="32"/>
      <c r="B952" s="33"/>
      <c r="C952" s="33"/>
      <c r="D952" s="33"/>
      <c r="E952" s="34"/>
      <c r="F952" s="33"/>
      <c r="G952" s="33"/>
      <c r="H952" s="35" t="str">
        <f aca="false">IF(AND(A952="",E952=""),"",IF(OR(A952="",B952="",C952="",E952=""),"빈 칸 확인",IF(N(E952)&lt;=0,"금액 확인",IF(IF(B952="수입",COUNTIF(목록!$B$5:$B$14,C952),COUNTIF(목록!$C$5:$C$24,C952))=0,"분류 확인","OK"))))</f>
        <v/>
      </c>
    </row>
    <row r="953" customFormat="false" ht="15" hidden="false" customHeight="false" outlineLevel="0" collapsed="false">
      <c r="A953" s="32"/>
      <c r="B953" s="33"/>
      <c r="C953" s="33"/>
      <c r="D953" s="33"/>
      <c r="E953" s="34"/>
      <c r="F953" s="33"/>
      <c r="G953" s="33"/>
      <c r="H953" s="35" t="str">
        <f aca="false">IF(AND(A953="",E953=""),"",IF(OR(A953="",B953="",C953="",E953=""),"빈 칸 확인",IF(N(E953)&lt;=0,"금액 확인",IF(IF(B953="수입",COUNTIF(목록!$B$5:$B$14,C953),COUNTIF(목록!$C$5:$C$24,C953))=0,"분류 확인","OK"))))</f>
        <v/>
      </c>
    </row>
    <row r="954" customFormat="false" ht="15" hidden="false" customHeight="false" outlineLevel="0" collapsed="false">
      <c r="A954" s="32"/>
      <c r="B954" s="33"/>
      <c r="C954" s="33"/>
      <c r="D954" s="33"/>
      <c r="E954" s="34"/>
      <c r="F954" s="33"/>
      <c r="G954" s="33"/>
      <c r="H954" s="35" t="str">
        <f aca="false">IF(AND(A954="",E954=""),"",IF(OR(A954="",B954="",C954="",E954=""),"빈 칸 확인",IF(N(E954)&lt;=0,"금액 확인",IF(IF(B954="수입",COUNTIF(목록!$B$5:$B$14,C954),COUNTIF(목록!$C$5:$C$24,C954))=0,"분류 확인","OK"))))</f>
        <v/>
      </c>
    </row>
    <row r="955" customFormat="false" ht="15" hidden="false" customHeight="false" outlineLevel="0" collapsed="false">
      <c r="A955" s="32"/>
      <c r="B955" s="33"/>
      <c r="C955" s="33"/>
      <c r="D955" s="33"/>
      <c r="E955" s="34"/>
      <c r="F955" s="33"/>
      <c r="G955" s="33"/>
      <c r="H955" s="35" t="str">
        <f aca="false">IF(AND(A955="",E955=""),"",IF(OR(A955="",B955="",C955="",E955=""),"빈 칸 확인",IF(N(E955)&lt;=0,"금액 확인",IF(IF(B955="수입",COUNTIF(목록!$B$5:$B$14,C955),COUNTIF(목록!$C$5:$C$24,C955))=0,"분류 확인","OK"))))</f>
        <v/>
      </c>
    </row>
    <row r="956" customFormat="false" ht="15" hidden="false" customHeight="false" outlineLevel="0" collapsed="false">
      <c r="A956" s="32"/>
      <c r="B956" s="33"/>
      <c r="C956" s="33"/>
      <c r="D956" s="33"/>
      <c r="E956" s="34"/>
      <c r="F956" s="33"/>
      <c r="G956" s="33"/>
      <c r="H956" s="35" t="str">
        <f aca="false">IF(AND(A956="",E956=""),"",IF(OR(A956="",B956="",C956="",E956=""),"빈 칸 확인",IF(N(E956)&lt;=0,"금액 확인",IF(IF(B956="수입",COUNTIF(목록!$B$5:$B$14,C956),COUNTIF(목록!$C$5:$C$24,C956))=0,"분류 확인","OK"))))</f>
        <v/>
      </c>
    </row>
    <row r="957" customFormat="false" ht="15" hidden="false" customHeight="false" outlineLevel="0" collapsed="false">
      <c r="A957" s="32"/>
      <c r="B957" s="33"/>
      <c r="C957" s="33"/>
      <c r="D957" s="33"/>
      <c r="E957" s="34"/>
      <c r="F957" s="33"/>
      <c r="G957" s="33"/>
      <c r="H957" s="35" t="str">
        <f aca="false">IF(AND(A957="",E957=""),"",IF(OR(A957="",B957="",C957="",E957=""),"빈 칸 확인",IF(N(E957)&lt;=0,"금액 확인",IF(IF(B957="수입",COUNTIF(목록!$B$5:$B$14,C957),COUNTIF(목록!$C$5:$C$24,C957))=0,"분류 확인","OK"))))</f>
        <v/>
      </c>
    </row>
    <row r="958" customFormat="false" ht="15" hidden="false" customHeight="false" outlineLevel="0" collapsed="false">
      <c r="A958" s="32"/>
      <c r="B958" s="33"/>
      <c r="C958" s="33"/>
      <c r="D958" s="33"/>
      <c r="E958" s="34"/>
      <c r="F958" s="33"/>
      <c r="G958" s="33"/>
      <c r="H958" s="35" t="str">
        <f aca="false">IF(AND(A958="",E958=""),"",IF(OR(A958="",B958="",C958="",E958=""),"빈 칸 확인",IF(N(E958)&lt;=0,"금액 확인",IF(IF(B958="수입",COUNTIF(목록!$B$5:$B$14,C958),COUNTIF(목록!$C$5:$C$24,C958))=0,"분류 확인","OK"))))</f>
        <v/>
      </c>
    </row>
    <row r="959" customFormat="false" ht="15" hidden="false" customHeight="false" outlineLevel="0" collapsed="false">
      <c r="A959" s="32"/>
      <c r="B959" s="33"/>
      <c r="C959" s="33"/>
      <c r="D959" s="33"/>
      <c r="E959" s="34"/>
      <c r="F959" s="33"/>
      <c r="G959" s="33"/>
      <c r="H959" s="35" t="str">
        <f aca="false">IF(AND(A959="",E959=""),"",IF(OR(A959="",B959="",C959="",E959=""),"빈 칸 확인",IF(N(E959)&lt;=0,"금액 확인",IF(IF(B959="수입",COUNTIF(목록!$B$5:$B$14,C959),COUNTIF(목록!$C$5:$C$24,C959))=0,"분류 확인","OK"))))</f>
        <v/>
      </c>
    </row>
    <row r="960" customFormat="false" ht="15" hidden="false" customHeight="false" outlineLevel="0" collapsed="false">
      <c r="A960" s="32"/>
      <c r="B960" s="33"/>
      <c r="C960" s="33"/>
      <c r="D960" s="33"/>
      <c r="E960" s="34"/>
      <c r="F960" s="33"/>
      <c r="G960" s="33"/>
      <c r="H960" s="35" t="str">
        <f aca="false">IF(AND(A960="",E960=""),"",IF(OR(A960="",B960="",C960="",E960=""),"빈 칸 확인",IF(N(E960)&lt;=0,"금액 확인",IF(IF(B960="수입",COUNTIF(목록!$B$5:$B$14,C960),COUNTIF(목록!$C$5:$C$24,C960))=0,"분류 확인","OK"))))</f>
        <v/>
      </c>
    </row>
    <row r="961" customFormat="false" ht="15" hidden="false" customHeight="false" outlineLevel="0" collapsed="false">
      <c r="A961" s="32"/>
      <c r="B961" s="33"/>
      <c r="C961" s="33"/>
      <c r="D961" s="33"/>
      <c r="E961" s="34"/>
      <c r="F961" s="33"/>
      <c r="G961" s="33"/>
      <c r="H961" s="35" t="str">
        <f aca="false">IF(AND(A961="",E961=""),"",IF(OR(A961="",B961="",C961="",E961=""),"빈 칸 확인",IF(N(E961)&lt;=0,"금액 확인",IF(IF(B961="수입",COUNTIF(목록!$B$5:$B$14,C961),COUNTIF(목록!$C$5:$C$24,C961))=0,"분류 확인","OK"))))</f>
        <v/>
      </c>
    </row>
    <row r="962" customFormat="false" ht="15" hidden="false" customHeight="false" outlineLevel="0" collapsed="false">
      <c r="A962" s="32"/>
      <c r="B962" s="33"/>
      <c r="C962" s="33"/>
      <c r="D962" s="33"/>
      <c r="E962" s="34"/>
      <c r="F962" s="33"/>
      <c r="G962" s="33"/>
      <c r="H962" s="35" t="str">
        <f aca="false">IF(AND(A962="",E962=""),"",IF(OR(A962="",B962="",C962="",E962=""),"빈 칸 확인",IF(N(E962)&lt;=0,"금액 확인",IF(IF(B962="수입",COUNTIF(목록!$B$5:$B$14,C962),COUNTIF(목록!$C$5:$C$24,C962))=0,"분류 확인","OK"))))</f>
        <v/>
      </c>
    </row>
    <row r="963" customFormat="false" ht="15" hidden="false" customHeight="false" outlineLevel="0" collapsed="false">
      <c r="A963" s="32"/>
      <c r="B963" s="33"/>
      <c r="C963" s="33"/>
      <c r="D963" s="33"/>
      <c r="E963" s="34"/>
      <c r="F963" s="33"/>
      <c r="G963" s="33"/>
      <c r="H963" s="35" t="str">
        <f aca="false">IF(AND(A963="",E963=""),"",IF(OR(A963="",B963="",C963="",E963=""),"빈 칸 확인",IF(N(E963)&lt;=0,"금액 확인",IF(IF(B963="수입",COUNTIF(목록!$B$5:$B$14,C963),COUNTIF(목록!$C$5:$C$24,C963))=0,"분류 확인","OK"))))</f>
        <v/>
      </c>
    </row>
    <row r="964" customFormat="false" ht="15" hidden="false" customHeight="false" outlineLevel="0" collapsed="false">
      <c r="A964" s="32"/>
      <c r="B964" s="33"/>
      <c r="C964" s="33"/>
      <c r="D964" s="33"/>
      <c r="E964" s="34"/>
      <c r="F964" s="33"/>
      <c r="G964" s="33"/>
      <c r="H964" s="35" t="str">
        <f aca="false">IF(AND(A964="",E964=""),"",IF(OR(A964="",B964="",C964="",E964=""),"빈 칸 확인",IF(N(E964)&lt;=0,"금액 확인",IF(IF(B964="수입",COUNTIF(목록!$B$5:$B$14,C964),COUNTIF(목록!$C$5:$C$24,C964))=0,"분류 확인","OK"))))</f>
        <v/>
      </c>
    </row>
    <row r="965" customFormat="false" ht="15" hidden="false" customHeight="false" outlineLevel="0" collapsed="false">
      <c r="A965" s="32"/>
      <c r="B965" s="33"/>
      <c r="C965" s="33"/>
      <c r="D965" s="33"/>
      <c r="E965" s="34"/>
      <c r="F965" s="33"/>
      <c r="G965" s="33"/>
      <c r="H965" s="35" t="str">
        <f aca="false">IF(AND(A965="",E965=""),"",IF(OR(A965="",B965="",C965="",E965=""),"빈 칸 확인",IF(N(E965)&lt;=0,"금액 확인",IF(IF(B965="수입",COUNTIF(목록!$B$5:$B$14,C965),COUNTIF(목록!$C$5:$C$24,C965))=0,"분류 확인","OK"))))</f>
        <v/>
      </c>
    </row>
    <row r="966" customFormat="false" ht="15" hidden="false" customHeight="false" outlineLevel="0" collapsed="false">
      <c r="A966" s="32"/>
      <c r="B966" s="33"/>
      <c r="C966" s="33"/>
      <c r="D966" s="33"/>
      <c r="E966" s="34"/>
      <c r="F966" s="33"/>
      <c r="G966" s="33"/>
      <c r="H966" s="35" t="str">
        <f aca="false">IF(AND(A966="",E966=""),"",IF(OR(A966="",B966="",C966="",E966=""),"빈 칸 확인",IF(N(E966)&lt;=0,"금액 확인",IF(IF(B966="수입",COUNTIF(목록!$B$5:$B$14,C966),COUNTIF(목록!$C$5:$C$24,C966))=0,"분류 확인","OK"))))</f>
        <v/>
      </c>
    </row>
    <row r="967" customFormat="false" ht="15" hidden="false" customHeight="false" outlineLevel="0" collapsed="false">
      <c r="A967" s="32"/>
      <c r="B967" s="33"/>
      <c r="C967" s="33"/>
      <c r="D967" s="33"/>
      <c r="E967" s="34"/>
      <c r="F967" s="33"/>
      <c r="G967" s="33"/>
      <c r="H967" s="35" t="str">
        <f aca="false">IF(AND(A967="",E967=""),"",IF(OR(A967="",B967="",C967="",E967=""),"빈 칸 확인",IF(N(E967)&lt;=0,"금액 확인",IF(IF(B967="수입",COUNTIF(목록!$B$5:$B$14,C967),COUNTIF(목록!$C$5:$C$24,C967))=0,"분류 확인","OK"))))</f>
        <v/>
      </c>
    </row>
    <row r="968" customFormat="false" ht="15" hidden="false" customHeight="false" outlineLevel="0" collapsed="false">
      <c r="A968" s="32"/>
      <c r="B968" s="33"/>
      <c r="C968" s="33"/>
      <c r="D968" s="33"/>
      <c r="E968" s="34"/>
      <c r="F968" s="33"/>
      <c r="G968" s="33"/>
      <c r="H968" s="35" t="str">
        <f aca="false">IF(AND(A968="",E968=""),"",IF(OR(A968="",B968="",C968="",E968=""),"빈 칸 확인",IF(N(E968)&lt;=0,"금액 확인",IF(IF(B968="수입",COUNTIF(목록!$B$5:$B$14,C968),COUNTIF(목록!$C$5:$C$24,C968))=0,"분류 확인","OK"))))</f>
        <v/>
      </c>
    </row>
    <row r="969" customFormat="false" ht="15" hidden="false" customHeight="false" outlineLevel="0" collapsed="false">
      <c r="A969" s="32"/>
      <c r="B969" s="33"/>
      <c r="C969" s="33"/>
      <c r="D969" s="33"/>
      <c r="E969" s="34"/>
      <c r="F969" s="33"/>
      <c r="G969" s="33"/>
      <c r="H969" s="35" t="str">
        <f aca="false">IF(AND(A969="",E969=""),"",IF(OR(A969="",B969="",C969="",E969=""),"빈 칸 확인",IF(N(E969)&lt;=0,"금액 확인",IF(IF(B969="수입",COUNTIF(목록!$B$5:$B$14,C969),COUNTIF(목록!$C$5:$C$24,C969))=0,"분류 확인","OK"))))</f>
        <v/>
      </c>
    </row>
    <row r="970" customFormat="false" ht="15" hidden="false" customHeight="false" outlineLevel="0" collapsed="false">
      <c r="A970" s="32"/>
      <c r="B970" s="33"/>
      <c r="C970" s="33"/>
      <c r="D970" s="33"/>
      <c r="E970" s="34"/>
      <c r="F970" s="33"/>
      <c r="G970" s="33"/>
      <c r="H970" s="35" t="str">
        <f aca="false">IF(AND(A970="",E970=""),"",IF(OR(A970="",B970="",C970="",E970=""),"빈 칸 확인",IF(N(E970)&lt;=0,"금액 확인",IF(IF(B970="수입",COUNTIF(목록!$B$5:$B$14,C970),COUNTIF(목록!$C$5:$C$24,C970))=0,"분류 확인","OK"))))</f>
        <v/>
      </c>
    </row>
    <row r="971" customFormat="false" ht="15" hidden="false" customHeight="false" outlineLevel="0" collapsed="false">
      <c r="A971" s="32"/>
      <c r="B971" s="33"/>
      <c r="C971" s="33"/>
      <c r="D971" s="33"/>
      <c r="E971" s="34"/>
      <c r="F971" s="33"/>
      <c r="G971" s="33"/>
      <c r="H971" s="35" t="str">
        <f aca="false">IF(AND(A971="",E971=""),"",IF(OR(A971="",B971="",C971="",E971=""),"빈 칸 확인",IF(N(E971)&lt;=0,"금액 확인",IF(IF(B971="수입",COUNTIF(목록!$B$5:$B$14,C971),COUNTIF(목록!$C$5:$C$24,C971))=0,"분류 확인","OK"))))</f>
        <v/>
      </c>
    </row>
    <row r="972" customFormat="false" ht="15" hidden="false" customHeight="false" outlineLevel="0" collapsed="false">
      <c r="A972" s="32"/>
      <c r="B972" s="33"/>
      <c r="C972" s="33"/>
      <c r="D972" s="33"/>
      <c r="E972" s="34"/>
      <c r="F972" s="33"/>
      <c r="G972" s="33"/>
      <c r="H972" s="35" t="str">
        <f aca="false">IF(AND(A972="",E972=""),"",IF(OR(A972="",B972="",C972="",E972=""),"빈 칸 확인",IF(N(E972)&lt;=0,"금액 확인",IF(IF(B972="수입",COUNTIF(목록!$B$5:$B$14,C972),COUNTIF(목록!$C$5:$C$24,C972))=0,"분류 확인","OK"))))</f>
        <v/>
      </c>
    </row>
    <row r="973" customFormat="false" ht="15" hidden="false" customHeight="false" outlineLevel="0" collapsed="false">
      <c r="A973" s="32"/>
      <c r="B973" s="33"/>
      <c r="C973" s="33"/>
      <c r="D973" s="33"/>
      <c r="E973" s="34"/>
      <c r="F973" s="33"/>
      <c r="G973" s="33"/>
      <c r="H973" s="35" t="str">
        <f aca="false">IF(AND(A973="",E973=""),"",IF(OR(A973="",B973="",C973="",E973=""),"빈 칸 확인",IF(N(E973)&lt;=0,"금액 확인",IF(IF(B973="수입",COUNTIF(목록!$B$5:$B$14,C973),COUNTIF(목록!$C$5:$C$24,C973))=0,"분류 확인","OK"))))</f>
        <v/>
      </c>
    </row>
    <row r="974" customFormat="false" ht="15" hidden="false" customHeight="false" outlineLevel="0" collapsed="false">
      <c r="A974" s="32"/>
      <c r="B974" s="33"/>
      <c r="C974" s="33"/>
      <c r="D974" s="33"/>
      <c r="E974" s="34"/>
      <c r="F974" s="33"/>
      <c r="G974" s="33"/>
      <c r="H974" s="35" t="str">
        <f aca="false">IF(AND(A974="",E974=""),"",IF(OR(A974="",B974="",C974="",E974=""),"빈 칸 확인",IF(N(E974)&lt;=0,"금액 확인",IF(IF(B974="수입",COUNTIF(목록!$B$5:$B$14,C974),COUNTIF(목록!$C$5:$C$24,C974))=0,"분류 확인","OK"))))</f>
        <v/>
      </c>
    </row>
    <row r="975" customFormat="false" ht="15" hidden="false" customHeight="false" outlineLevel="0" collapsed="false">
      <c r="A975" s="32"/>
      <c r="B975" s="33"/>
      <c r="C975" s="33"/>
      <c r="D975" s="33"/>
      <c r="E975" s="34"/>
      <c r="F975" s="33"/>
      <c r="G975" s="33"/>
      <c r="H975" s="35" t="str">
        <f aca="false">IF(AND(A975="",E975=""),"",IF(OR(A975="",B975="",C975="",E975=""),"빈 칸 확인",IF(N(E975)&lt;=0,"금액 확인",IF(IF(B975="수입",COUNTIF(목록!$B$5:$B$14,C975),COUNTIF(목록!$C$5:$C$24,C975))=0,"분류 확인","OK"))))</f>
        <v/>
      </c>
    </row>
    <row r="976" customFormat="false" ht="15" hidden="false" customHeight="false" outlineLevel="0" collapsed="false">
      <c r="A976" s="32"/>
      <c r="B976" s="33"/>
      <c r="C976" s="33"/>
      <c r="D976" s="33"/>
      <c r="E976" s="34"/>
      <c r="F976" s="33"/>
      <c r="G976" s="33"/>
      <c r="H976" s="35" t="str">
        <f aca="false">IF(AND(A976="",E976=""),"",IF(OR(A976="",B976="",C976="",E976=""),"빈 칸 확인",IF(N(E976)&lt;=0,"금액 확인",IF(IF(B976="수입",COUNTIF(목록!$B$5:$B$14,C976),COUNTIF(목록!$C$5:$C$24,C976))=0,"분류 확인","OK"))))</f>
        <v/>
      </c>
    </row>
    <row r="977" customFormat="false" ht="15" hidden="false" customHeight="false" outlineLevel="0" collapsed="false">
      <c r="A977" s="32"/>
      <c r="B977" s="33"/>
      <c r="C977" s="33"/>
      <c r="D977" s="33"/>
      <c r="E977" s="34"/>
      <c r="F977" s="33"/>
      <c r="G977" s="33"/>
      <c r="H977" s="35" t="str">
        <f aca="false">IF(AND(A977="",E977=""),"",IF(OR(A977="",B977="",C977="",E977=""),"빈 칸 확인",IF(N(E977)&lt;=0,"금액 확인",IF(IF(B977="수입",COUNTIF(목록!$B$5:$B$14,C977),COUNTIF(목록!$C$5:$C$24,C977))=0,"분류 확인","OK"))))</f>
        <v/>
      </c>
    </row>
    <row r="978" customFormat="false" ht="15" hidden="false" customHeight="false" outlineLevel="0" collapsed="false">
      <c r="A978" s="32"/>
      <c r="B978" s="33"/>
      <c r="C978" s="33"/>
      <c r="D978" s="33"/>
      <c r="E978" s="34"/>
      <c r="F978" s="33"/>
      <c r="G978" s="33"/>
      <c r="H978" s="35" t="str">
        <f aca="false">IF(AND(A978="",E978=""),"",IF(OR(A978="",B978="",C978="",E978=""),"빈 칸 확인",IF(N(E978)&lt;=0,"금액 확인",IF(IF(B978="수입",COUNTIF(목록!$B$5:$B$14,C978),COUNTIF(목록!$C$5:$C$24,C978))=0,"분류 확인","OK"))))</f>
        <v/>
      </c>
    </row>
    <row r="979" customFormat="false" ht="15" hidden="false" customHeight="false" outlineLevel="0" collapsed="false">
      <c r="A979" s="32"/>
      <c r="B979" s="33"/>
      <c r="C979" s="33"/>
      <c r="D979" s="33"/>
      <c r="E979" s="34"/>
      <c r="F979" s="33"/>
      <c r="G979" s="33"/>
      <c r="H979" s="35" t="str">
        <f aca="false">IF(AND(A979="",E979=""),"",IF(OR(A979="",B979="",C979="",E979=""),"빈 칸 확인",IF(N(E979)&lt;=0,"금액 확인",IF(IF(B979="수입",COUNTIF(목록!$B$5:$B$14,C979),COUNTIF(목록!$C$5:$C$24,C979))=0,"분류 확인","OK"))))</f>
        <v/>
      </c>
    </row>
    <row r="980" customFormat="false" ht="15" hidden="false" customHeight="false" outlineLevel="0" collapsed="false">
      <c r="A980" s="32"/>
      <c r="B980" s="33"/>
      <c r="C980" s="33"/>
      <c r="D980" s="33"/>
      <c r="E980" s="34"/>
      <c r="F980" s="33"/>
      <c r="G980" s="33"/>
      <c r="H980" s="35" t="str">
        <f aca="false">IF(AND(A980="",E980=""),"",IF(OR(A980="",B980="",C980="",E980=""),"빈 칸 확인",IF(N(E980)&lt;=0,"금액 확인",IF(IF(B980="수입",COUNTIF(목록!$B$5:$B$14,C980),COUNTIF(목록!$C$5:$C$24,C980))=0,"분류 확인","OK"))))</f>
        <v/>
      </c>
    </row>
    <row r="981" customFormat="false" ht="15" hidden="false" customHeight="false" outlineLevel="0" collapsed="false">
      <c r="A981" s="32"/>
      <c r="B981" s="33"/>
      <c r="C981" s="33"/>
      <c r="D981" s="33"/>
      <c r="E981" s="34"/>
      <c r="F981" s="33"/>
      <c r="G981" s="33"/>
      <c r="H981" s="35" t="str">
        <f aca="false">IF(AND(A981="",E981=""),"",IF(OR(A981="",B981="",C981="",E981=""),"빈 칸 확인",IF(N(E981)&lt;=0,"금액 확인",IF(IF(B981="수입",COUNTIF(목록!$B$5:$B$14,C981),COUNTIF(목록!$C$5:$C$24,C981))=0,"분류 확인","OK"))))</f>
        <v/>
      </c>
    </row>
    <row r="982" customFormat="false" ht="15" hidden="false" customHeight="false" outlineLevel="0" collapsed="false">
      <c r="A982" s="32"/>
      <c r="B982" s="33"/>
      <c r="C982" s="33"/>
      <c r="D982" s="33"/>
      <c r="E982" s="34"/>
      <c r="F982" s="33"/>
      <c r="G982" s="33"/>
      <c r="H982" s="35" t="str">
        <f aca="false">IF(AND(A982="",E982=""),"",IF(OR(A982="",B982="",C982="",E982=""),"빈 칸 확인",IF(N(E982)&lt;=0,"금액 확인",IF(IF(B982="수입",COUNTIF(목록!$B$5:$B$14,C982),COUNTIF(목록!$C$5:$C$24,C982))=0,"분류 확인","OK"))))</f>
        <v/>
      </c>
    </row>
    <row r="983" customFormat="false" ht="15" hidden="false" customHeight="false" outlineLevel="0" collapsed="false">
      <c r="A983" s="32"/>
      <c r="B983" s="33"/>
      <c r="C983" s="33"/>
      <c r="D983" s="33"/>
      <c r="E983" s="34"/>
      <c r="F983" s="33"/>
      <c r="G983" s="33"/>
      <c r="H983" s="35" t="str">
        <f aca="false">IF(AND(A983="",E983=""),"",IF(OR(A983="",B983="",C983="",E983=""),"빈 칸 확인",IF(N(E983)&lt;=0,"금액 확인",IF(IF(B983="수입",COUNTIF(목록!$B$5:$B$14,C983),COUNTIF(목록!$C$5:$C$24,C983))=0,"분류 확인","OK"))))</f>
        <v/>
      </c>
    </row>
    <row r="984" customFormat="false" ht="15" hidden="false" customHeight="false" outlineLevel="0" collapsed="false">
      <c r="A984" s="32"/>
      <c r="B984" s="33"/>
      <c r="C984" s="33"/>
      <c r="D984" s="33"/>
      <c r="E984" s="34"/>
      <c r="F984" s="33"/>
      <c r="G984" s="33"/>
      <c r="H984" s="35" t="str">
        <f aca="false">IF(AND(A984="",E984=""),"",IF(OR(A984="",B984="",C984="",E984=""),"빈 칸 확인",IF(N(E984)&lt;=0,"금액 확인",IF(IF(B984="수입",COUNTIF(목록!$B$5:$B$14,C984),COUNTIF(목록!$C$5:$C$24,C984))=0,"분류 확인","OK"))))</f>
        <v/>
      </c>
    </row>
    <row r="985" customFormat="false" ht="15" hidden="false" customHeight="false" outlineLevel="0" collapsed="false">
      <c r="A985" s="32"/>
      <c r="B985" s="33"/>
      <c r="C985" s="33"/>
      <c r="D985" s="33"/>
      <c r="E985" s="34"/>
      <c r="F985" s="33"/>
      <c r="G985" s="33"/>
      <c r="H985" s="35" t="str">
        <f aca="false">IF(AND(A985="",E985=""),"",IF(OR(A985="",B985="",C985="",E985=""),"빈 칸 확인",IF(N(E985)&lt;=0,"금액 확인",IF(IF(B985="수입",COUNTIF(목록!$B$5:$B$14,C985),COUNTIF(목록!$C$5:$C$24,C985))=0,"분류 확인","OK"))))</f>
        <v/>
      </c>
    </row>
    <row r="986" customFormat="false" ht="15" hidden="false" customHeight="false" outlineLevel="0" collapsed="false">
      <c r="A986" s="32"/>
      <c r="B986" s="33"/>
      <c r="C986" s="33"/>
      <c r="D986" s="33"/>
      <c r="E986" s="34"/>
      <c r="F986" s="33"/>
      <c r="G986" s="33"/>
      <c r="H986" s="35" t="str">
        <f aca="false">IF(AND(A986="",E986=""),"",IF(OR(A986="",B986="",C986="",E986=""),"빈 칸 확인",IF(N(E986)&lt;=0,"금액 확인",IF(IF(B986="수입",COUNTIF(목록!$B$5:$B$14,C986),COUNTIF(목록!$C$5:$C$24,C986))=0,"분류 확인","OK"))))</f>
        <v/>
      </c>
    </row>
    <row r="987" customFormat="false" ht="15" hidden="false" customHeight="false" outlineLevel="0" collapsed="false">
      <c r="A987" s="32"/>
      <c r="B987" s="33"/>
      <c r="C987" s="33"/>
      <c r="D987" s="33"/>
      <c r="E987" s="34"/>
      <c r="F987" s="33"/>
      <c r="G987" s="33"/>
      <c r="H987" s="35" t="str">
        <f aca="false">IF(AND(A987="",E987=""),"",IF(OR(A987="",B987="",C987="",E987=""),"빈 칸 확인",IF(N(E987)&lt;=0,"금액 확인",IF(IF(B987="수입",COUNTIF(목록!$B$5:$B$14,C987),COUNTIF(목록!$C$5:$C$24,C987))=0,"분류 확인","OK"))))</f>
        <v/>
      </c>
    </row>
    <row r="988" customFormat="false" ht="15" hidden="false" customHeight="false" outlineLevel="0" collapsed="false">
      <c r="A988" s="32"/>
      <c r="B988" s="33"/>
      <c r="C988" s="33"/>
      <c r="D988" s="33"/>
      <c r="E988" s="34"/>
      <c r="F988" s="33"/>
      <c r="G988" s="33"/>
      <c r="H988" s="35" t="str">
        <f aca="false">IF(AND(A988="",E988=""),"",IF(OR(A988="",B988="",C988="",E988=""),"빈 칸 확인",IF(N(E988)&lt;=0,"금액 확인",IF(IF(B988="수입",COUNTIF(목록!$B$5:$B$14,C988),COUNTIF(목록!$C$5:$C$24,C988))=0,"분류 확인","OK"))))</f>
        <v/>
      </c>
    </row>
    <row r="989" customFormat="false" ht="15" hidden="false" customHeight="false" outlineLevel="0" collapsed="false">
      <c r="A989" s="32"/>
      <c r="B989" s="33"/>
      <c r="C989" s="33"/>
      <c r="D989" s="33"/>
      <c r="E989" s="34"/>
      <c r="F989" s="33"/>
      <c r="G989" s="33"/>
      <c r="H989" s="35" t="str">
        <f aca="false">IF(AND(A989="",E989=""),"",IF(OR(A989="",B989="",C989="",E989=""),"빈 칸 확인",IF(N(E989)&lt;=0,"금액 확인",IF(IF(B989="수입",COUNTIF(목록!$B$5:$B$14,C989),COUNTIF(목록!$C$5:$C$24,C989))=0,"분류 확인","OK"))))</f>
        <v/>
      </c>
    </row>
    <row r="990" customFormat="false" ht="15" hidden="false" customHeight="false" outlineLevel="0" collapsed="false">
      <c r="A990" s="32"/>
      <c r="B990" s="33"/>
      <c r="C990" s="33"/>
      <c r="D990" s="33"/>
      <c r="E990" s="34"/>
      <c r="F990" s="33"/>
      <c r="G990" s="33"/>
      <c r="H990" s="35" t="str">
        <f aca="false">IF(AND(A990="",E990=""),"",IF(OR(A990="",B990="",C990="",E990=""),"빈 칸 확인",IF(N(E990)&lt;=0,"금액 확인",IF(IF(B990="수입",COUNTIF(목록!$B$5:$B$14,C990),COUNTIF(목록!$C$5:$C$24,C990))=0,"분류 확인","OK"))))</f>
        <v/>
      </c>
    </row>
    <row r="991" customFormat="false" ht="15" hidden="false" customHeight="false" outlineLevel="0" collapsed="false">
      <c r="A991" s="32"/>
      <c r="B991" s="33"/>
      <c r="C991" s="33"/>
      <c r="D991" s="33"/>
      <c r="E991" s="34"/>
      <c r="F991" s="33"/>
      <c r="G991" s="33"/>
      <c r="H991" s="35" t="str">
        <f aca="false">IF(AND(A991="",E991=""),"",IF(OR(A991="",B991="",C991="",E991=""),"빈 칸 확인",IF(N(E991)&lt;=0,"금액 확인",IF(IF(B991="수입",COUNTIF(목록!$B$5:$B$14,C991),COUNTIF(목록!$C$5:$C$24,C991))=0,"분류 확인","OK"))))</f>
        <v/>
      </c>
    </row>
    <row r="992" customFormat="false" ht="15" hidden="false" customHeight="false" outlineLevel="0" collapsed="false">
      <c r="A992" s="32"/>
      <c r="B992" s="33"/>
      <c r="C992" s="33"/>
      <c r="D992" s="33"/>
      <c r="E992" s="34"/>
      <c r="F992" s="33"/>
      <c r="G992" s="33"/>
      <c r="H992" s="35" t="str">
        <f aca="false">IF(AND(A992="",E992=""),"",IF(OR(A992="",B992="",C992="",E992=""),"빈 칸 확인",IF(N(E992)&lt;=0,"금액 확인",IF(IF(B992="수입",COUNTIF(목록!$B$5:$B$14,C992),COUNTIF(목록!$C$5:$C$24,C992))=0,"분류 확인","OK"))))</f>
        <v/>
      </c>
    </row>
    <row r="993" customFormat="false" ht="15" hidden="false" customHeight="false" outlineLevel="0" collapsed="false">
      <c r="A993" s="32"/>
      <c r="B993" s="33"/>
      <c r="C993" s="33"/>
      <c r="D993" s="33"/>
      <c r="E993" s="34"/>
      <c r="F993" s="33"/>
      <c r="G993" s="33"/>
      <c r="H993" s="35" t="str">
        <f aca="false">IF(AND(A993="",E993=""),"",IF(OR(A993="",B993="",C993="",E993=""),"빈 칸 확인",IF(N(E993)&lt;=0,"금액 확인",IF(IF(B993="수입",COUNTIF(목록!$B$5:$B$14,C993),COUNTIF(목록!$C$5:$C$24,C993))=0,"분류 확인","OK"))))</f>
        <v/>
      </c>
    </row>
    <row r="994" customFormat="false" ht="15" hidden="false" customHeight="false" outlineLevel="0" collapsed="false">
      <c r="A994" s="32"/>
      <c r="B994" s="33"/>
      <c r="C994" s="33"/>
      <c r="D994" s="33"/>
      <c r="E994" s="34"/>
      <c r="F994" s="33"/>
      <c r="G994" s="33"/>
      <c r="H994" s="35" t="str">
        <f aca="false">IF(AND(A994="",E994=""),"",IF(OR(A994="",B994="",C994="",E994=""),"빈 칸 확인",IF(N(E994)&lt;=0,"금액 확인",IF(IF(B994="수입",COUNTIF(목록!$B$5:$B$14,C994),COUNTIF(목록!$C$5:$C$24,C994))=0,"분류 확인","OK"))))</f>
        <v/>
      </c>
    </row>
    <row r="995" customFormat="false" ht="15" hidden="false" customHeight="false" outlineLevel="0" collapsed="false">
      <c r="A995" s="32"/>
      <c r="B995" s="33"/>
      <c r="C995" s="33"/>
      <c r="D995" s="33"/>
      <c r="E995" s="34"/>
      <c r="F995" s="33"/>
      <c r="G995" s="33"/>
      <c r="H995" s="35" t="str">
        <f aca="false">IF(AND(A995="",E995=""),"",IF(OR(A995="",B995="",C995="",E995=""),"빈 칸 확인",IF(N(E995)&lt;=0,"금액 확인",IF(IF(B995="수입",COUNTIF(목록!$B$5:$B$14,C995),COUNTIF(목록!$C$5:$C$24,C995))=0,"분류 확인","OK"))))</f>
        <v/>
      </c>
    </row>
    <row r="996" customFormat="false" ht="15" hidden="false" customHeight="false" outlineLevel="0" collapsed="false">
      <c r="A996" s="32"/>
      <c r="B996" s="33"/>
      <c r="C996" s="33"/>
      <c r="D996" s="33"/>
      <c r="E996" s="34"/>
      <c r="F996" s="33"/>
      <c r="G996" s="33"/>
      <c r="H996" s="35" t="str">
        <f aca="false">IF(AND(A996="",E996=""),"",IF(OR(A996="",B996="",C996="",E996=""),"빈 칸 확인",IF(N(E996)&lt;=0,"금액 확인",IF(IF(B996="수입",COUNTIF(목록!$B$5:$B$14,C996),COUNTIF(목록!$C$5:$C$24,C996))=0,"분류 확인","OK"))))</f>
        <v/>
      </c>
    </row>
    <row r="997" customFormat="false" ht="15" hidden="false" customHeight="false" outlineLevel="0" collapsed="false">
      <c r="A997" s="32"/>
      <c r="B997" s="33"/>
      <c r="C997" s="33"/>
      <c r="D997" s="33"/>
      <c r="E997" s="34"/>
      <c r="F997" s="33"/>
      <c r="G997" s="33"/>
      <c r="H997" s="35" t="str">
        <f aca="false">IF(AND(A997="",E997=""),"",IF(OR(A997="",B997="",C997="",E997=""),"빈 칸 확인",IF(N(E997)&lt;=0,"금액 확인",IF(IF(B997="수입",COUNTIF(목록!$B$5:$B$14,C997),COUNTIF(목록!$C$5:$C$24,C997))=0,"분류 확인","OK"))))</f>
        <v/>
      </c>
    </row>
    <row r="998" customFormat="false" ht="15" hidden="false" customHeight="false" outlineLevel="0" collapsed="false">
      <c r="A998" s="32"/>
      <c r="B998" s="33"/>
      <c r="C998" s="33"/>
      <c r="D998" s="33"/>
      <c r="E998" s="34"/>
      <c r="F998" s="33"/>
      <c r="G998" s="33"/>
      <c r="H998" s="35" t="str">
        <f aca="false">IF(AND(A998="",E998=""),"",IF(OR(A998="",B998="",C998="",E998=""),"빈 칸 확인",IF(N(E998)&lt;=0,"금액 확인",IF(IF(B998="수입",COUNTIF(목록!$B$5:$B$14,C998),COUNTIF(목록!$C$5:$C$24,C998))=0,"분류 확인","OK"))))</f>
        <v/>
      </c>
    </row>
    <row r="999" customFormat="false" ht="15" hidden="false" customHeight="false" outlineLevel="0" collapsed="false">
      <c r="A999" s="32"/>
      <c r="B999" s="33"/>
      <c r="C999" s="33"/>
      <c r="D999" s="33"/>
      <c r="E999" s="34"/>
      <c r="F999" s="33"/>
      <c r="G999" s="33"/>
      <c r="H999" s="35" t="str">
        <f aca="false">IF(AND(A999="",E999=""),"",IF(OR(A999="",B999="",C999="",E999=""),"빈 칸 확인",IF(N(E999)&lt;=0,"금액 확인",IF(IF(B999="수입",COUNTIF(목록!$B$5:$B$14,C999),COUNTIF(목록!$C$5:$C$24,C999))=0,"분류 확인","OK"))))</f>
        <v/>
      </c>
    </row>
    <row r="1000" customFormat="false" ht="15" hidden="false" customHeight="false" outlineLevel="0" collapsed="false">
      <c r="A1000" s="32"/>
      <c r="B1000" s="33"/>
      <c r="C1000" s="33"/>
      <c r="D1000" s="33"/>
      <c r="E1000" s="34"/>
      <c r="F1000" s="33"/>
      <c r="G1000" s="33"/>
      <c r="H1000" s="35" t="str">
        <f aca="false">IF(AND(A1000="",E1000=""),"",IF(OR(A1000="",B1000="",C1000="",E1000=""),"빈 칸 확인",IF(N(E1000)&lt;=0,"금액 확인",IF(IF(B1000="수입",COUNTIF(목록!$B$5:$B$14,C1000),COUNTIF(목록!$C$5:$C$24,C1000))=0,"분류 확인","OK"))))</f>
        <v/>
      </c>
    </row>
    <row r="1001" customFormat="false" ht="15" hidden="false" customHeight="false" outlineLevel="0" collapsed="false">
      <c r="A1001" s="32"/>
      <c r="B1001" s="33"/>
      <c r="C1001" s="33"/>
      <c r="D1001" s="33"/>
      <c r="E1001" s="34"/>
      <c r="F1001" s="33"/>
      <c r="G1001" s="33"/>
      <c r="H1001" s="35" t="str">
        <f aca="false">IF(AND(A1001="",E1001=""),"",IF(OR(A1001="",B1001="",C1001="",E1001=""),"빈 칸 확인",IF(N(E1001)&lt;=0,"금액 확인",IF(IF(B1001="수입",COUNTIF(목록!$B$5:$B$14,C1001),COUNTIF(목록!$C$5:$C$24,C1001))=0,"분류 확인","OK"))))</f>
        <v/>
      </c>
    </row>
    <row r="1002" customFormat="false" ht="15" hidden="false" customHeight="false" outlineLevel="0" collapsed="false">
      <c r="A1002" s="32"/>
      <c r="B1002" s="33"/>
      <c r="C1002" s="33"/>
      <c r="D1002" s="33"/>
      <c r="E1002" s="34"/>
      <c r="F1002" s="33"/>
      <c r="G1002" s="33"/>
      <c r="H1002" s="35" t="str">
        <f aca="false">IF(AND(A1002="",E1002=""),"",IF(OR(A1002="",B1002="",C1002="",E1002=""),"빈 칸 확인",IF(N(E1002)&lt;=0,"금액 확인",IF(IF(B1002="수입",COUNTIF(목록!$B$5:$B$14,C1002),COUNTIF(목록!$C$5:$C$24,C1002))=0,"분류 확인","OK"))))</f>
        <v/>
      </c>
    </row>
    <row r="1003" customFormat="false" ht="15" hidden="false" customHeight="false" outlineLevel="0" collapsed="false">
      <c r="A1003" s="32"/>
      <c r="B1003" s="33"/>
      <c r="C1003" s="33"/>
      <c r="D1003" s="33"/>
      <c r="E1003" s="34"/>
      <c r="F1003" s="33"/>
      <c r="G1003" s="33"/>
      <c r="H1003" s="35" t="str">
        <f aca="false">IF(AND(A1003="",E1003=""),"",IF(OR(A1003="",B1003="",C1003="",E1003=""),"빈 칸 확인",IF(N(E1003)&lt;=0,"금액 확인",IF(IF(B1003="수입",COUNTIF(목록!$B$5:$B$14,C1003),COUNTIF(목록!$C$5:$C$24,C1003))=0,"분류 확인","OK"))))</f>
        <v/>
      </c>
    </row>
    <row r="1004" customFormat="false" ht="15" hidden="false" customHeight="false" outlineLevel="0" collapsed="false">
      <c r="A1004" s="32"/>
      <c r="B1004" s="33"/>
      <c r="C1004" s="33"/>
      <c r="D1004" s="33"/>
      <c r="E1004" s="34"/>
      <c r="F1004" s="33"/>
      <c r="G1004" s="33"/>
      <c r="H1004" s="35" t="str">
        <f aca="false">IF(AND(A1004="",E1004=""),"",IF(OR(A1004="",B1004="",C1004="",E1004=""),"빈 칸 확인",IF(N(E1004)&lt;=0,"금액 확인",IF(IF(B1004="수입",COUNTIF(목록!$B$5:$B$14,C1004),COUNTIF(목록!$C$5:$C$24,C1004))=0,"분류 확인","OK"))))</f>
        <v/>
      </c>
    </row>
  </sheetData>
  <mergeCells count="2">
    <mergeCell ref="A1:H1"/>
    <mergeCell ref="A2:H2"/>
  </mergeCells>
  <conditionalFormatting sqref="H5:H1004">
    <cfRule type="containsText" priority="2" operator="containsText" aboveAverage="0" equalAverage="0" bottom="0" percent="0" rank="0" text="빈 칸 확인" dxfId="6">
      <formula>NOT(ISERROR(SEARCH("빈 칸 확인",H5)))</formula>
    </cfRule>
    <cfRule type="containsText" priority="3" operator="containsText" aboveAverage="0" equalAverage="0" bottom="0" percent="0" rank="0" text="금액 확인" dxfId="6">
      <formula>NOT(ISERROR(SEARCH("금액 확인",H5)))</formula>
    </cfRule>
    <cfRule type="containsText" priority="4" operator="containsText" aboveAverage="0" equalAverage="0" bottom="0" percent="0" rank="0" text="분류 확인" dxfId="6">
      <formula>NOT(ISERROR(SEARCH("분류 확인",H5)))</formula>
    </cfRule>
    <cfRule type="containsText" priority="5" operator="containsText" aboveAverage="0" equalAverage="0" bottom="0" percent="0" rank="0" text="OK" dxfId="7">
      <formula>NOT(ISERROR(SEARCH("OK",H5)))</formula>
    </cfRule>
  </conditionalFormatting>
  <dataValidations count="3">
    <dataValidation allowBlank="true" error="드롭다운 목록에 있는 값만 입력할 수 있어요. 선택지는 목록 시트에서 바꿀 수 있어요." errorStyle="stop" errorTitle="목록에서 골라 주세요" operator="between" showDropDown="false" showErrorMessage="true" showInputMessage="false" sqref="B5:B1004" type="list">
      <formula1>목록!$A$5:$A$6</formula1>
      <formula2>0</formula2>
    </dataValidation>
    <dataValidation allowBlank="true" error="드롭다운 목록에 있는 값만 입력할 수 있어요. 선택지는 목록 시트에서 바꿀 수 있어요." errorStyle="stop" errorTitle="목록에서 골라 주세요" operator="between" showDropDown="false" showErrorMessage="true" showInputMessage="false" sqref="C5:C1004" type="list">
      <formula1>IF($B5="수입",목록!$B$5:$B$14,목록!$C$5:$C$24)</formula1>
      <formula2>0</formula2>
    </dataValidation>
    <dataValidation allowBlank="true" error="드롭다운 목록에 있는 값만 입력할 수 있어요. 선택지는 목록 시트에서 바꿀 수 있어요." errorStyle="stop" errorTitle="목록에서 골라 주세요" operator="between" showDropDown="false" showErrorMessage="true" showInputMessage="false" sqref="F5:F1004" type="list">
      <formula1>목록!$E$5:$E$12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I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4"/>
    <col collapsed="false" customWidth="true" hidden="false" outlineLevel="0" max="6" min="5" style="0" width="10"/>
    <col collapsed="false" customWidth="true" hidden="false" outlineLevel="0" max="7" min="7" style="0" width="3"/>
    <col collapsed="false" customWidth="true" hidden="false" outlineLevel="0" max="8" min="8" style="0" width="18"/>
    <col collapsed="false" customWidth="true" hidden="false" outlineLevel="0" max="9" min="9" style="0" width="14"/>
  </cols>
  <sheetData>
    <row r="1" customFormat="false" ht="33.75" hidden="false" customHeight="true" outlineLevel="0" collapsed="false">
      <c r="A1" s="1" t="s">
        <v>113</v>
      </c>
      <c r="B1" s="1"/>
      <c r="C1" s="1"/>
      <c r="D1" s="1"/>
      <c r="E1" s="1"/>
      <c r="F1" s="1"/>
      <c r="G1" s="1"/>
      <c r="H1" s="1"/>
      <c r="I1" s="1"/>
    </row>
    <row r="2" customFormat="false" ht="21.75" hidden="false" customHeight="true" outlineLevel="0" collapsed="false">
      <c r="A2" s="2" t="s">
        <v>114</v>
      </c>
      <c r="B2" s="2"/>
      <c r="C2" s="2"/>
      <c r="D2" s="2"/>
      <c r="E2" s="2"/>
      <c r="F2" s="2"/>
      <c r="G2" s="2"/>
      <c r="H2" s="2"/>
      <c r="I2" s="2"/>
    </row>
    <row r="3" customFormat="false" ht="24" hidden="false" customHeight="true" outlineLevel="0" collapsed="false">
      <c r="A3" s="37" t="s">
        <v>115</v>
      </c>
      <c r="B3" s="38" t="n">
        <f aca="true">IF(대시보드!$B$6="",DATE(YEAR(TODAY()),MONTH(TODAY()),1),DATE(YEAR(대시보드!$B$6),MONTH(대시보드!$B$6),1))</f>
        <v>46296</v>
      </c>
      <c r="C3" s="39" t="s">
        <v>116</v>
      </c>
    </row>
    <row r="4" customFormat="false" ht="30" hidden="false" customHeight="true" outlineLevel="0" collapsed="false">
      <c r="A4" s="40" t="s">
        <v>117</v>
      </c>
      <c r="B4" s="41" t="s">
        <v>118</v>
      </c>
      <c r="C4" s="41" t="s">
        <v>119</v>
      </c>
      <c r="D4" s="41" t="s">
        <v>120</v>
      </c>
      <c r="E4" s="41" t="s">
        <v>121</v>
      </c>
      <c r="F4" s="40" t="s">
        <v>122</v>
      </c>
      <c r="H4" s="30" t="s">
        <v>123</v>
      </c>
      <c r="I4" s="31" t="s">
        <v>52</v>
      </c>
    </row>
    <row r="5" customFormat="false" ht="15" hidden="false" customHeight="false" outlineLevel="0" collapsed="false">
      <c r="A5" s="42" t="str">
        <f aca="false">IF(목록!$C$5="","",목록!$C$5)</f>
        <v>식비</v>
      </c>
      <c r="B5" s="43" t="n">
        <f aca="false">IF(A5="","",N(목록!$D$5))</f>
        <v>450000</v>
      </c>
      <c r="C5" s="43" t="n">
        <f aca="false">IF(A5="","",SUMIFS(가계부!$E$5:$E$1004,가계부!$B$5:$B$1004,"지출",가계부!$C$5:$C$1004,A5,가계부!$A$5:$A$1004,"&gt;="&amp;$B$3,가계부!$A$5:$A$1004,"&lt;"&amp;EDATE($B$3,1)))</f>
        <v>408700</v>
      </c>
      <c r="D5" s="43" t="n">
        <f aca="false">IF(A5="","",B5-C5)</f>
        <v>41300</v>
      </c>
      <c r="E5" s="44" t="n">
        <f aca="false">IF(OR(A5="",N(B5)=0),"",C5/B5)</f>
        <v>0.908222222222222</v>
      </c>
      <c r="F5" s="35" t="str">
        <f aca="false">IF(A5="","",IF(N(B5)=0,IF(C5&gt;0,"예산 없음",""),IF(C5&gt;B5,"초과",IF(C5&gt;=B5*0.9,"주의","OK"))))</f>
        <v>주의</v>
      </c>
      <c r="H5" s="42" t="str">
        <f aca="false">IF(목록!$B$5="","",목록!$B$5)</f>
        <v>급여</v>
      </c>
      <c r="I5" s="43" t="n">
        <f aca="false">IF(H5="","",SUMIFS(가계부!$E$5:$E$1004,가계부!$B$5:$B$1004,"수입",가계부!$C$5:$C$1004,H5,가계부!$A$5:$A$1004,"&gt;="&amp;$B$3,가계부!$A$5:$A$1004,"&lt;"&amp;EDATE($B$3,1)))</f>
        <v>3620000</v>
      </c>
    </row>
    <row r="6" customFormat="false" ht="15" hidden="false" customHeight="false" outlineLevel="0" collapsed="false">
      <c r="A6" s="42" t="str">
        <f aca="false">IF(목록!$C$6="","",목록!$C$6)</f>
        <v>외식·카페</v>
      </c>
      <c r="B6" s="43" t="n">
        <f aca="false">IF(A6="","",N(목록!$D$6))</f>
        <v>300000</v>
      </c>
      <c r="C6" s="43" t="n">
        <f aca="false">IF(A6="","",SUMIFS(가계부!$E$5:$E$1004,가계부!$B$5:$B$1004,"지출",가계부!$C$5:$C$1004,A6,가계부!$A$5:$A$1004,"&gt;="&amp;$B$3,가계부!$A$5:$A$1004,"&lt;"&amp;EDATE($B$3,1)))</f>
        <v>245000</v>
      </c>
      <c r="D6" s="43" t="n">
        <f aca="false">IF(A6="","",B6-C6)</f>
        <v>55000</v>
      </c>
      <c r="E6" s="44" t="n">
        <f aca="false">IF(OR(A6="",N(B6)=0),"",C6/B6)</f>
        <v>0.816666666666667</v>
      </c>
      <c r="F6" s="35" t="str">
        <f aca="false">IF(A6="","",IF(N(B6)=0,IF(C6&gt;0,"예산 없음",""),IF(C6&gt;B6,"초과",IF(C6&gt;=B6*0.9,"주의","OK"))))</f>
        <v>OK</v>
      </c>
      <c r="H6" s="42" t="str">
        <f aca="false">IF(목록!$B$6="","",목록!$B$6)</f>
        <v>부수입</v>
      </c>
      <c r="I6" s="43" t="n">
        <f aca="false">IF(H6="","",SUMIFS(가계부!$E$5:$E$1004,가계부!$B$5:$B$1004,"수입",가계부!$C$5:$C$1004,H6,가계부!$A$5:$A$1004,"&gt;="&amp;$B$3,가계부!$A$5:$A$1004,"&lt;"&amp;EDATE($B$3,1)))</f>
        <v>32000</v>
      </c>
    </row>
    <row r="7" customFormat="false" ht="15" hidden="false" customHeight="false" outlineLevel="0" collapsed="false">
      <c r="A7" s="42" t="str">
        <f aca="false">IF(목록!$C$7="","",목록!$C$7)</f>
        <v>주거·관리비</v>
      </c>
      <c r="B7" s="43" t="n">
        <f aca="false">IF(A7="","",N(목록!$D$7))</f>
        <v>800000</v>
      </c>
      <c r="C7" s="43" t="n">
        <f aca="false">IF(A7="","",SUMIFS(가계부!$E$5:$E$1004,가계부!$B$5:$B$1004,"지출",가계부!$C$5:$C$1004,A7,가계부!$A$5:$A$1004,"&gt;="&amp;$B$3,가계부!$A$5:$A$1004,"&lt;"&amp;EDATE($B$3,1)))</f>
        <v>783000</v>
      </c>
      <c r="D7" s="43" t="n">
        <f aca="false">IF(A7="","",B7-C7)</f>
        <v>17000</v>
      </c>
      <c r="E7" s="44" t="n">
        <f aca="false">IF(OR(A7="",N(B7)=0),"",C7/B7)</f>
        <v>0.97875</v>
      </c>
      <c r="F7" s="35" t="str">
        <f aca="false">IF(A7="","",IF(N(B7)=0,IF(C7&gt;0,"예산 없음",""),IF(C7&gt;B7,"초과",IF(C7&gt;=B7*0.9,"주의","OK"))))</f>
        <v>주의</v>
      </c>
      <c r="H7" s="42" t="str">
        <f aca="false">IF(목록!$B$7="","",목록!$B$7)</f>
        <v>상여금</v>
      </c>
      <c r="I7" s="43" t="n">
        <f aca="false">IF(H7="","",SUMIFS(가계부!$E$5:$E$1004,가계부!$B$5:$B$1004,"수입",가계부!$C$5:$C$1004,H7,가계부!$A$5:$A$1004,"&gt;="&amp;$B$3,가계부!$A$5:$A$1004,"&lt;"&amp;EDATE($B$3,1)))</f>
        <v>0</v>
      </c>
    </row>
    <row r="8" customFormat="false" ht="15" hidden="false" customHeight="false" outlineLevel="0" collapsed="false">
      <c r="A8" s="42" t="str">
        <f aca="false">IF(목록!$C$8="","",목록!$C$8)</f>
        <v>통신비</v>
      </c>
      <c r="B8" s="43" t="n">
        <f aca="false">IF(A8="","",N(목록!$D$8))</f>
        <v>70000</v>
      </c>
      <c r="C8" s="43" t="n">
        <f aca="false">IF(A8="","",SUMIFS(가계부!$E$5:$E$1004,가계부!$B$5:$B$1004,"지출",가계부!$C$5:$C$1004,A8,가계부!$A$5:$A$1004,"&gt;="&amp;$B$3,가계부!$A$5:$A$1004,"&lt;"&amp;EDATE($B$3,1)))</f>
        <v>65000</v>
      </c>
      <c r="D8" s="43" t="n">
        <f aca="false">IF(A8="","",B8-C8)</f>
        <v>5000</v>
      </c>
      <c r="E8" s="44" t="n">
        <f aca="false">IF(OR(A8="",N(B8)=0),"",C8/B8)</f>
        <v>0.928571428571429</v>
      </c>
      <c r="F8" s="35" t="str">
        <f aca="false">IF(A8="","",IF(N(B8)=0,IF(C8&gt;0,"예산 없음",""),IF(C8&gt;B8,"초과",IF(C8&gt;=B8*0.9,"주의","OK"))))</f>
        <v>주의</v>
      </c>
      <c r="H8" s="42" t="str">
        <f aca="false">IF(목록!$B$8="","",목록!$B$8)</f>
        <v>금융소득</v>
      </c>
      <c r="I8" s="43" t="n">
        <f aca="false">IF(H8="","",SUMIFS(가계부!$E$5:$E$1004,가계부!$B$5:$B$1004,"수입",가계부!$C$5:$C$1004,H8,가계부!$A$5:$A$1004,"&gt;="&amp;$B$3,가계부!$A$5:$A$1004,"&lt;"&amp;EDATE($B$3,1)))</f>
        <v>0</v>
      </c>
    </row>
    <row r="9" customFormat="false" ht="15" hidden="false" customHeight="false" outlineLevel="0" collapsed="false">
      <c r="A9" s="42" t="str">
        <f aca="false">IF(목록!$C$9="","",목록!$C$9)</f>
        <v>교통</v>
      </c>
      <c r="B9" s="43" t="n">
        <f aca="false">IF(A9="","",N(목록!$D$9))</f>
        <v>120000</v>
      </c>
      <c r="C9" s="43" t="n">
        <f aca="false">IF(A9="","",SUMIFS(가계부!$E$5:$E$1004,가계부!$B$5:$B$1004,"지출",가계부!$C$5:$C$1004,A9,가계부!$A$5:$A$1004,"&gt;="&amp;$B$3,가계부!$A$5:$A$1004,"&lt;"&amp;EDATE($B$3,1)))</f>
        <v>100000</v>
      </c>
      <c r="D9" s="43" t="n">
        <f aca="false">IF(A9="","",B9-C9)</f>
        <v>20000</v>
      </c>
      <c r="E9" s="44" t="n">
        <f aca="false">IF(OR(A9="",N(B9)=0),"",C9/B9)</f>
        <v>0.833333333333333</v>
      </c>
      <c r="F9" s="35" t="str">
        <f aca="false">IF(A9="","",IF(N(B9)=0,IF(C9&gt;0,"예산 없음",""),IF(C9&gt;B9,"초과",IF(C9&gt;=B9*0.9,"주의","OK"))))</f>
        <v>OK</v>
      </c>
      <c r="H9" s="42" t="str">
        <f aca="false">IF(목록!$B$9="","",목록!$B$9)</f>
        <v>용돈</v>
      </c>
      <c r="I9" s="43" t="n">
        <f aca="false">IF(H9="","",SUMIFS(가계부!$E$5:$E$1004,가계부!$B$5:$B$1004,"수입",가계부!$C$5:$C$1004,H9,가계부!$A$5:$A$1004,"&gt;="&amp;$B$3,가계부!$A$5:$A$1004,"&lt;"&amp;EDATE($B$3,1)))</f>
        <v>0</v>
      </c>
    </row>
    <row r="10" customFormat="false" ht="15" hidden="false" customHeight="false" outlineLevel="0" collapsed="false">
      <c r="A10" s="42" t="str">
        <f aca="false">IF(목록!$C$10="","",목록!$C$10)</f>
        <v>생활용품</v>
      </c>
      <c r="B10" s="43" t="n">
        <f aca="false">IF(A10="","",N(목록!$D$10))</f>
        <v>80000</v>
      </c>
      <c r="C10" s="43" t="n">
        <f aca="false">IF(A10="","",SUMIFS(가계부!$E$5:$E$1004,가계부!$B$5:$B$1004,"지출",가계부!$C$5:$C$1004,A10,가계부!$A$5:$A$1004,"&gt;="&amp;$B$3,가계부!$A$5:$A$1004,"&lt;"&amp;EDATE($B$3,1)))</f>
        <v>31200</v>
      </c>
      <c r="D10" s="43" t="n">
        <f aca="false">IF(A10="","",B10-C10)</f>
        <v>48800</v>
      </c>
      <c r="E10" s="44" t="n">
        <f aca="false">IF(OR(A10="",N(B10)=0),"",C10/B10)</f>
        <v>0.39</v>
      </c>
      <c r="F10" s="35" t="str">
        <f aca="false">IF(A10="","",IF(N(B10)=0,IF(C10&gt;0,"예산 없음",""),IF(C10&gt;B10,"초과",IF(C10&gt;=B10*0.9,"주의","OK"))))</f>
        <v>OK</v>
      </c>
      <c r="H10" s="42" t="str">
        <f aca="false">IF(목록!$B$10="","",목록!$B$10)</f>
        <v>기타 수입</v>
      </c>
      <c r="I10" s="43" t="n">
        <f aca="false">IF(H10="","",SUMIFS(가계부!$E$5:$E$1004,가계부!$B$5:$B$1004,"수입",가계부!$C$5:$C$1004,H10,가계부!$A$5:$A$1004,"&gt;="&amp;$B$3,가계부!$A$5:$A$1004,"&lt;"&amp;EDATE($B$3,1)))</f>
        <v>0</v>
      </c>
    </row>
    <row r="11" customFormat="false" ht="15" hidden="false" customHeight="false" outlineLevel="0" collapsed="false">
      <c r="A11" s="42" t="str">
        <f aca="false">IF(목록!$C$11="","",목록!$C$11)</f>
        <v>의료·건강</v>
      </c>
      <c r="B11" s="43" t="n">
        <f aca="false">IF(A11="","",N(목록!$D$11))</f>
        <v>50000</v>
      </c>
      <c r="C11" s="43" t="n">
        <f aca="false">IF(A11="","",SUMIFS(가계부!$E$5:$E$1004,가계부!$B$5:$B$1004,"지출",가계부!$C$5:$C$1004,A11,가계부!$A$5:$A$1004,"&gt;="&amp;$B$3,가계부!$A$5:$A$1004,"&lt;"&amp;EDATE($B$3,1)))</f>
        <v>10900</v>
      </c>
      <c r="D11" s="43" t="n">
        <f aca="false">IF(A11="","",B11-C11)</f>
        <v>39100</v>
      </c>
      <c r="E11" s="44" t="n">
        <f aca="false">IF(OR(A11="",N(B11)=0),"",C11/B11)</f>
        <v>0.218</v>
      </c>
      <c r="F11" s="35" t="str">
        <f aca="false">IF(A11="","",IF(N(B11)=0,IF(C11&gt;0,"예산 없음",""),IF(C11&gt;B11,"초과",IF(C11&gt;=B11*0.9,"주의","OK"))))</f>
        <v>OK</v>
      </c>
      <c r="H11" s="42" t="str">
        <f aca="false">IF(목록!$B$11="","",목록!$B$11)</f>
        <v/>
      </c>
      <c r="I11" s="43" t="str">
        <f aca="false">IF(H11="","",SUMIFS(가계부!$E$5:$E$1004,가계부!$B$5:$B$1004,"수입",가계부!$C$5:$C$1004,H11,가계부!$A$5:$A$1004,"&gt;="&amp;$B$3,가계부!$A$5:$A$1004,"&lt;"&amp;EDATE($B$3,1)))</f>
        <v/>
      </c>
    </row>
    <row r="12" customFormat="false" ht="15" hidden="false" customHeight="false" outlineLevel="0" collapsed="false">
      <c r="A12" s="42" t="str">
        <f aca="false">IF(목록!$C$12="","",목록!$C$12)</f>
        <v>교육</v>
      </c>
      <c r="B12" s="43" t="n">
        <f aca="false">IF(A12="","",N(목록!$D$12))</f>
        <v>60000</v>
      </c>
      <c r="C12" s="43" t="n">
        <f aca="false">IF(A12="","",SUMIFS(가계부!$E$5:$E$1004,가계부!$B$5:$B$1004,"지출",가계부!$C$5:$C$1004,A12,가계부!$A$5:$A$1004,"&gt;="&amp;$B$3,가계부!$A$5:$A$1004,"&lt;"&amp;EDATE($B$3,1)))</f>
        <v>18000</v>
      </c>
      <c r="D12" s="43" t="n">
        <f aca="false">IF(A12="","",B12-C12)</f>
        <v>42000</v>
      </c>
      <c r="E12" s="44" t="n">
        <f aca="false">IF(OR(A12="",N(B12)=0),"",C12/B12)</f>
        <v>0.3</v>
      </c>
      <c r="F12" s="35" t="str">
        <f aca="false">IF(A12="","",IF(N(B12)=0,IF(C12&gt;0,"예산 없음",""),IF(C12&gt;B12,"초과",IF(C12&gt;=B12*0.9,"주의","OK"))))</f>
        <v>OK</v>
      </c>
      <c r="H12" s="42" t="str">
        <f aca="false">IF(목록!$B$12="","",목록!$B$12)</f>
        <v/>
      </c>
      <c r="I12" s="43" t="str">
        <f aca="false">IF(H12="","",SUMIFS(가계부!$E$5:$E$1004,가계부!$B$5:$B$1004,"수입",가계부!$C$5:$C$1004,H12,가계부!$A$5:$A$1004,"&gt;="&amp;$B$3,가계부!$A$5:$A$1004,"&lt;"&amp;EDATE($B$3,1)))</f>
        <v/>
      </c>
    </row>
    <row r="13" customFormat="false" ht="15" hidden="false" customHeight="false" outlineLevel="0" collapsed="false">
      <c r="A13" s="42" t="str">
        <f aca="false">IF(목록!$C$13="","",목록!$C$13)</f>
        <v>문화·여가</v>
      </c>
      <c r="B13" s="43" t="n">
        <f aca="false">IF(A13="","",N(목록!$D$13))</f>
        <v>100000</v>
      </c>
      <c r="C13" s="43" t="n">
        <f aca="false">IF(A13="","",SUMIFS(가계부!$E$5:$E$1004,가계부!$B$5:$B$1004,"지출",가계부!$C$5:$C$1004,A13,가계부!$A$5:$A$1004,"&gt;="&amp;$B$3,가계부!$A$5:$A$1004,"&lt;"&amp;EDATE($B$3,1)))</f>
        <v>37500</v>
      </c>
      <c r="D13" s="43" t="n">
        <f aca="false">IF(A13="","",B13-C13)</f>
        <v>62500</v>
      </c>
      <c r="E13" s="44" t="n">
        <f aca="false">IF(OR(A13="",N(B13)=0),"",C13/B13)</f>
        <v>0.375</v>
      </c>
      <c r="F13" s="35" t="str">
        <f aca="false">IF(A13="","",IF(N(B13)=0,IF(C13&gt;0,"예산 없음",""),IF(C13&gt;B13,"초과",IF(C13&gt;=B13*0.9,"주의","OK"))))</f>
        <v>OK</v>
      </c>
      <c r="H13" s="42" t="str">
        <f aca="false">IF(목록!$B$13="","",목록!$B$13)</f>
        <v/>
      </c>
      <c r="I13" s="43" t="str">
        <f aca="false">IF(H13="","",SUMIFS(가계부!$E$5:$E$1004,가계부!$B$5:$B$1004,"수입",가계부!$C$5:$C$1004,H13,가계부!$A$5:$A$1004,"&gt;="&amp;$B$3,가계부!$A$5:$A$1004,"&lt;"&amp;EDATE($B$3,1)))</f>
        <v/>
      </c>
    </row>
    <row r="14" customFormat="false" ht="15" hidden="false" customHeight="false" outlineLevel="0" collapsed="false">
      <c r="A14" s="42" t="str">
        <f aca="false">IF(목록!$C$14="","",목록!$C$14)</f>
        <v>경조사·선물</v>
      </c>
      <c r="B14" s="43" t="n">
        <f aca="false">IF(A14="","",N(목록!$D$14))</f>
        <v>150000</v>
      </c>
      <c r="C14" s="43" t="n">
        <f aca="false">IF(A14="","",SUMIFS(가계부!$E$5:$E$1004,가계부!$B$5:$B$1004,"지출",가계부!$C$5:$C$1004,A14,가계부!$A$5:$A$1004,"&gt;="&amp;$B$3,가계부!$A$5:$A$1004,"&lt;"&amp;EDATE($B$3,1)))</f>
        <v>200000</v>
      </c>
      <c r="D14" s="43" t="n">
        <f aca="false">IF(A14="","",B14-C14)</f>
        <v>-50000</v>
      </c>
      <c r="E14" s="44" t="n">
        <f aca="false">IF(OR(A14="",N(B14)=0),"",C14/B14)</f>
        <v>1.33333333333333</v>
      </c>
      <c r="F14" s="35" t="str">
        <f aca="false">IF(A14="","",IF(N(B14)=0,IF(C14&gt;0,"예산 없음",""),IF(C14&gt;B14,"초과",IF(C14&gt;=B14*0.9,"주의","OK"))))</f>
        <v>초과</v>
      </c>
      <c r="H14" s="42" t="str">
        <f aca="false">IF(목록!$B$14="","",목록!$B$14)</f>
        <v/>
      </c>
      <c r="I14" s="43" t="str">
        <f aca="false">IF(H14="","",SUMIFS(가계부!$E$5:$E$1004,가계부!$B$5:$B$1004,"수입",가계부!$C$5:$C$1004,H14,가계부!$A$5:$A$1004,"&gt;="&amp;$B$3,가계부!$A$5:$A$1004,"&lt;"&amp;EDATE($B$3,1)))</f>
        <v/>
      </c>
    </row>
    <row r="15" customFormat="false" ht="15" hidden="false" customHeight="false" outlineLevel="0" collapsed="false">
      <c r="A15" s="42" t="str">
        <f aca="false">IF(목록!$C$15="","",목록!$C$15)</f>
        <v>보험</v>
      </c>
      <c r="B15" s="43" t="n">
        <f aca="false">IF(A15="","",N(목록!$D$15))</f>
        <v>60000</v>
      </c>
      <c r="C15" s="43" t="n">
        <f aca="false">IF(A15="","",SUMIFS(가계부!$E$5:$E$1004,가계부!$B$5:$B$1004,"지출",가계부!$C$5:$C$1004,A15,가계부!$A$5:$A$1004,"&gt;="&amp;$B$3,가계부!$A$5:$A$1004,"&lt;"&amp;EDATE($B$3,1)))</f>
        <v>52000</v>
      </c>
      <c r="D15" s="43" t="n">
        <f aca="false">IF(A15="","",B15-C15)</f>
        <v>8000</v>
      </c>
      <c r="E15" s="44" t="n">
        <f aca="false">IF(OR(A15="",N(B15)=0),"",C15/B15)</f>
        <v>0.866666666666667</v>
      </c>
      <c r="F15" s="35" t="str">
        <f aca="false">IF(A15="","",IF(N(B15)=0,IF(C15&gt;0,"예산 없음",""),IF(C15&gt;B15,"초과",IF(C15&gt;=B15*0.9,"주의","OK"))))</f>
        <v>OK</v>
      </c>
      <c r="H15" s="45" t="s">
        <v>124</v>
      </c>
      <c r="I15" s="46" t="n">
        <f aca="false">SUM(I5:I14)</f>
        <v>3652000</v>
      </c>
    </row>
    <row r="16" customFormat="false" ht="15" hidden="false" customHeight="false" outlineLevel="0" collapsed="false">
      <c r="A16" s="42" t="str">
        <f aca="false">IF(목록!$C$16="","",목록!$C$16)</f>
        <v>의류·미용</v>
      </c>
      <c r="B16" s="43" t="n">
        <f aca="false">IF(A16="","",N(목록!$D$16))</f>
        <v>100000</v>
      </c>
      <c r="C16" s="43" t="n">
        <f aca="false">IF(A16="","",SUMIFS(가계부!$E$5:$E$1004,가계부!$B$5:$B$1004,"지출",가계부!$C$5:$C$1004,A16,가계부!$A$5:$A$1004,"&gt;="&amp;$B$3,가계부!$A$5:$A$1004,"&lt;"&amp;EDATE($B$3,1)))</f>
        <v>89000</v>
      </c>
      <c r="D16" s="43" t="n">
        <f aca="false">IF(A16="","",B16-C16)</f>
        <v>11000</v>
      </c>
      <c r="E16" s="44" t="n">
        <f aca="false">IF(OR(A16="",N(B16)=0),"",C16/B16)</f>
        <v>0.89</v>
      </c>
      <c r="F16" s="35" t="str">
        <f aca="false">IF(A16="","",IF(N(B16)=0,IF(C16&gt;0,"예산 없음",""),IF(C16&gt;B16,"초과",IF(C16&gt;=B16*0.9,"주의","OK"))))</f>
        <v>OK</v>
      </c>
    </row>
    <row r="17" customFormat="false" ht="21.75" hidden="false" customHeight="true" outlineLevel="0" collapsed="false">
      <c r="A17" s="42" t="str">
        <f aca="false">IF(목록!$C$17="","",목록!$C$17)</f>
        <v>기타</v>
      </c>
      <c r="B17" s="43" t="n">
        <f aca="false">IF(A17="","",N(목록!$D$17))</f>
        <v>50000</v>
      </c>
      <c r="C17" s="43" t="n">
        <f aca="false">IF(A17="","",SUMIFS(가계부!$E$5:$E$1004,가계부!$B$5:$B$1004,"지출",가계부!$C$5:$C$1004,A17,가계부!$A$5:$A$1004,"&gt;="&amp;$B$3,가계부!$A$5:$A$1004,"&lt;"&amp;EDATE($B$3,1)))</f>
        <v>4500</v>
      </c>
      <c r="D17" s="43" t="n">
        <f aca="false">IF(A17="","",B17-C17)</f>
        <v>45500</v>
      </c>
      <c r="E17" s="44" t="n">
        <f aca="false">IF(OR(A17="",N(B17)=0),"",C17/B17)</f>
        <v>0.09</v>
      </c>
      <c r="F17" s="35" t="str">
        <f aca="false">IF(A17="","",IF(N(B17)=0,IF(C17&gt;0,"예산 없음",""),IF(C17&gt;B17,"초과",IF(C17&gt;=B17*0.9,"주의","OK"))))</f>
        <v>OK</v>
      </c>
      <c r="H17" s="30" t="s">
        <v>53</v>
      </c>
      <c r="I17" s="31" t="s">
        <v>56</v>
      </c>
    </row>
    <row r="18" customFormat="false" ht="15" hidden="false" customHeight="false" outlineLevel="0" collapsed="false">
      <c r="A18" s="42" t="str">
        <f aca="false">IF(목록!$C$18="","",목록!$C$18)</f>
        <v/>
      </c>
      <c r="B18" s="43" t="str">
        <f aca="false">IF(A18="","",N(목록!$D$18))</f>
        <v/>
      </c>
      <c r="C18" s="43" t="str">
        <f aca="false">IF(A18="","",SUMIFS(가계부!$E$5:$E$1004,가계부!$B$5:$B$1004,"지출",가계부!$C$5:$C$1004,A18,가계부!$A$5:$A$1004,"&gt;="&amp;$B$3,가계부!$A$5:$A$1004,"&lt;"&amp;EDATE($B$3,1)))</f>
        <v/>
      </c>
      <c r="D18" s="43" t="str">
        <f aca="false">IF(A18="","",B18-C18)</f>
        <v/>
      </c>
      <c r="E18" s="44" t="str">
        <f aca="false">IF(OR(A18="",N(B18)=0),"",C18/B18)</f>
        <v/>
      </c>
      <c r="F18" s="35" t="str">
        <f aca="false">IF(A18="","",IF(N(B18)=0,IF(C18&gt;0,"예산 없음",""),IF(C18&gt;B18,"초과",IF(C18&gt;=B18*0.9,"주의","OK"))))</f>
        <v/>
      </c>
      <c r="H18" s="42" t="str">
        <f aca="false">IF(목록!$E$5="","",목록!$E$5)</f>
        <v>현금</v>
      </c>
      <c r="I18" s="43" t="n">
        <f aca="false">IF(H18="","",SUMIFS(가계부!$E$5:$E$1004,가계부!$B$5:$B$1004,"지출",가계부!$F$5:$F$1004,H18,가계부!$A$5:$A$1004,"&gt;="&amp;$B$3,가계부!$A$5:$A$1004,"&lt;"&amp;EDATE($B$3,1)))</f>
        <v>4500</v>
      </c>
    </row>
    <row r="19" customFormat="false" ht="15" hidden="false" customHeight="false" outlineLevel="0" collapsed="false">
      <c r="A19" s="42" t="str">
        <f aca="false">IF(목록!$C$19="","",목록!$C$19)</f>
        <v/>
      </c>
      <c r="B19" s="43" t="str">
        <f aca="false">IF(A19="","",N(목록!$D$19))</f>
        <v/>
      </c>
      <c r="C19" s="43" t="str">
        <f aca="false">IF(A19="","",SUMIFS(가계부!$E$5:$E$1004,가계부!$B$5:$B$1004,"지출",가계부!$C$5:$C$1004,A19,가계부!$A$5:$A$1004,"&gt;="&amp;$B$3,가계부!$A$5:$A$1004,"&lt;"&amp;EDATE($B$3,1)))</f>
        <v/>
      </c>
      <c r="D19" s="43" t="str">
        <f aca="false">IF(A19="","",B19-C19)</f>
        <v/>
      </c>
      <c r="E19" s="44" t="str">
        <f aca="false">IF(OR(A19="",N(B19)=0),"",C19/B19)</f>
        <v/>
      </c>
      <c r="F19" s="35" t="str">
        <f aca="false">IF(A19="","",IF(N(B19)=0,IF(C19&gt;0,"예산 없음",""),IF(C19&gt;B19,"초과",IF(C19&gt;=B19*0.9,"주의","OK"))))</f>
        <v/>
      </c>
      <c r="H19" s="42" t="str">
        <f aca="false">IF(목록!$E$6="","",목록!$E$6)</f>
        <v>체크카드</v>
      </c>
      <c r="I19" s="43" t="n">
        <f aca="false">IF(H19="","",SUMIFS(가계부!$E$5:$E$1004,가계부!$B$5:$B$1004,"지출",가계부!$F$5:$F$1004,H19,가계부!$A$5:$A$1004,"&gt;="&amp;$B$3,가계부!$A$5:$A$1004,"&lt;"&amp;EDATE($B$3,1)))</f>
        <v>280100</v>
      </c>
    </row>
    <row r="20" customFormat="false" ht="15" hidden="false" customHeight="false" outlineLevel="0" collapsed="false">
      <c r="A20" s="42" t="str">
        <f aca="false">IF(목록!$C$20="","",목록!$C$20)</f>
        <v/>
      </c>
      <c r="B20" s="43" t="str">
        <f aca="false">IF(A20="","",N(목록!$D$20))</f>
        <v/>
      </c>
      <c r="C20" s="43" t="str">
        <f aca="false">IF(A20="","",SUMIFS(가계부!$E$5:$E$1004,가계부!$B$5:$B$1004,"지출",가계부!$C$5:$C$1004,A20,가계부!$A$5:$A$1004,"&gt;="&amp;$B$3,가계부!$A$5:$A$1004,"&lt;"&amp;EDATE($B$3,1)))</f>
        <v/>
      </c>
      <c r="D20" s="43" t="str">
        <f aca="false">IF(A20="","",B20-C20)</f>
        <v/>
      </c>
      <c r="E20" s="44" t="str">
        <f aca="false">IF(OR(A20="",N(B20)=0),"",C20/B20)</f>
        <v/>
      </c>
      <c r="F20" s="35" t="str">
        <f aca="false">IF(A20="","",IF(N(B20)=0,IF(C20&gt;0,"예산 없음",""),IF(C20&gt;B20,"초과",IF(C20&gt;=B20*0.9,"주의","OK"))))</f>
        <v/>
      </c>
      <c r="H20" s="42" t="str">
        <f aca="false">IF(목록!$E$7="","",목록!$E$7)</f>
        <v>신용카드</v>
      </c>
      <c r="I20" s="43" t="n">
        <f aca="false">IF(H20="","",SUMIFS(가계부!$E$5:$E$1004,가계부!$B$5:$B$1004,"지출",가계부!$F$5:$F$1004,H20,가계부!$A$5:$A$1004,"&gt;="&amp;$B$3,가계부!$A$5:$A$1004,"&lt;"&amp;EDATE($B$3,1)))</f>
        <v>580700</v>
      </c>
    </row>
    <row r="21" customFormat="false" ht="15" hidden="false" customHeight="false" outlineLevel="0" collapsed="false">
      <c r="A21" s="42" t="str">
        <f aca="false">IF(목록!$C$21="","",목록!$C$21)</f>
        <v/>
      </c>
      <c r="B21" s="43" t="str">
        <f aca="false">IF(A21="","",N(목록!$D$21))</f>
        <v/>
      </c>
      <c r="C21" s="43" t="str">
        <f aca="false">IF(A21="","",SUMIFS(가계부!$E$5:$E$1004,가계부!$B$5:$B$1004,"지출",가계부!$C$5:$C$1004,A21,가계부!$A$5:$A$1004,"&gt;="&amp;$B$3,가계부!$A$5:$A$1004,"&lt;"&amp;EDATE($B$3,1)))</f>
        <v/>
      </c>
      <c r="D21" s="43" t="str">
        <f aca="false">IF(A21="","",B21-C21)</f>
        <v/>
      </c>
      <c r="E21" s="44" t="str">
        <f aca="false">IF(OR(A21="",N(B21)=0),"",C21/B21)</f>
        <v/>
      </c>
      <c r="F21" s="35" t="str">
        <f aca="false">IF(A21="","",IF(N(B21)=0,IF(C21&gt;0,"예산 없음",""),IF(C21&gt;B21,"초과",IF(C21&gt;=B21*0.9,"주의","OK"))))</f>
        <v/>
      </c>
      <c r="H21" s="42" t="str">
        <f aca="false">IF(목록!$E$8="","",목록!$E$8)</f>
        <v>계좌이체</v>
      </c>
      <c r="I21" s="43" t="n">
        <f aca="false">IF(H21="","",SUMIFS(가계부!$E$5:$E$1004,가계부!$B$5:$B$1004,"지출",가계부!$F$5:$F$1004,H21,가계부!$A$5:$A$1004,"&gt;="&amp;$B$3,가계부!$A$5:$A$1004,"&lt;"&amp;EDATE($B$3,1)))</f>
        <v>1035000</v>
      </c>
    </row>
    <row r="22" customFormat="false" ht="15" hidden="false" customHeight="false" outlineLevel="0" collapsed="false">
      <c r="A22" s="42" t="str">
        <f aca="false">IF(목록!$C$22="","",목록!$C$22)</f>
        <v/>
      </c>
      <c r="B22" s="43" t="str">
        <f aca="false">IF(A22="","",N(목록!$D$22))</f>
        <v/>
      </c>
      <c r="C22" s="43" t="str">
        <f aca="false">IF(A22="","",SUMIFS(가계부!$E$5:$E$1004,가계부!$B$5:$B$1004,"지출",가계부!$C$5:$C$1004,A22,가계부!$A$5:$A$1004,"&gt;="&amp;$B$3,가계부!$A$5:$A$1004,"&lt;"&amp;EDATE($B$3,1)))</f>
        <v/>
      </c>
      <c r="D22" s="43" t="str">
        <f aca="false">IF(A22="","",B22-C22)</f>
        <v/>
      </c>
      <c r="E22" s="44" t="str">
        <f aca="false">IF(OR(A22="",N(B22)=0),"",C22/B22)</f>
        <v/>
      </c>
      <c r="F22" s="35" t="str">
        <f aca="false">IF(A22="","",IF(N(B22)=0,IF(C22&gt;0,"예산 없음",""),IF(C22&gt;B22,"초과",IF(C22&gt;=B22*0.9,"주의","OK"))))</f>
        <v/>
      </c>
      <c r="H22" s="42" t="str">
        <f aca="false">IF(목록!$E$9="","",목록!$E$9)</f>
        <v>간편결제</v>
      </c>
      <c r="I22" s="43" t="n">
        <f aca="false">IF(H22="","",SUMIFS(가계부!$E$5:$E$1004,가계부!$B$5:$B$1004,"지출",가계부!$F$5:$F$1004,H22,가계부!$A$5:$A$1004,"&gt;="&amp;$B$3,가계부!$A$5:$A$1004,"&lt;"&amp;EDATE($B$3,1)))</f>
        <v>144500</v>
      </c>
    </row>
    <row r="23" customFormat="false" ht="15" hidden="false" customHeight="false" outlineLevel="0" collapsed="false">
      <c r="A23" s="42" t="str">
        <f aca="false">IF(목록!$C$23="","",목록!$C$23)</f>
        <v/>
      </c>
      <c r="B23" s="43" t="str">
        <f aca="false">IF(A23="","",N(목록!$D$23))</f>
        <v/>
      </c>
      <c r="C23" s="43" t="str">
        <f aca="false">IF(A23="","",SUMIFS(가계부!$E$5:$E$1004,가계부!$B$5:$B$1004,"지출",가계부!$C$5:$C$1004,A23,가계부!$A$5:$A$1004,"&gt;="&amp;$B$3,가계부!$A$5:$A$1004,"&lt;"&amp;EDATE($B$3,1)))</f>
        <v/>
      </c>
      <c r="D23" s="43" t="str">
        <f aca="false">IF(A23="","",B23-C23)</f>
        <v/>
      </c>
      <c r="E23" s="44" t="str">
        <f aca="false">IF(OR(A23="",N(B23)=0),"",C23/B23)</f>
        <v/>
      </c>
      <c r="F23" s="35" t="str">
        <f aca="false">IF(A23="","",IF(N(B23)=0,IF(C23&gt;0,"예산 없음",""),IF(C23&gt;B23,"초과",IF(C23&gt;=B23*0.9,"주의","OK"))))</f>
        <v/>
      </c>
      <c r="H23" s="42" t="str">
        <f aca="false">IF(목록!$E$10="","",목록!$E$10)</f>
        <v/>
      </c>
      <c r="I23" s="43" t="str">
        <f aca="false">IF(H23="","",SUMIFS(가계부!$E$5:$E$1004,가계부!$B$5:$B$1004,"지출",가계부!$F$5:$F$1004,H23,가계부!$A$5:$A$1004,"&gt;="&amp;$B$3,가계부!$A$5:$A$1004,"&lt;"&amp;EDATE($B$3,1)))</f>
        <v/>
      </c>
    </row>
    <row r="24" customFormat="false" ht="15" hidden="false" customHeight="false" outlineLevel="0" collapsed="false">
      <c r="A24" s="42" t="str">
        <f aca="false">IF(목록!$C$24="","",목록!$C$24)</f>
        <v/>
      </c>
      <c r="B24" s="43" t="str">
        <f aca="false">IF(A24="","",N(목록!$D$24))</f>
        <v/>
      </c>
      <c r="C24" s="43" t="str">
        <f aca="false">IF(A24="","",SUMIFS(가계부!$E$5:$E$1004,가계부!$B$5:$B$1004,"지출",가계부!$C$5:$C$1004,A24,가계부!$A$5:$A$1004,"&gt;="&amp;$B$3,가계부!$A$5:$A$1004,"&lt;"&amp;EDATE($B$3,1)))</f>
        <v/>
      </c>
      <c r="D24" s="43" t="str">
        <f aca="false">IF(A24="","",B24-C24)</f>
        <v/>
      </c>
      <c r="E24" s="44" t="str">
        <f aca="false">IF(OR(A24="",N(B24)=0),"",C24/B24)</f>
        <v/>
      </c>
      <c r="F24" s="35" t="str">
        <f aca="false">IF(A24="","",IF(N(B24)=0,IF(C24&gt;0,"예산 없음",""),IF(C24&gt;B24,"초과",IF(C24&gt;=B24*0.9,"주의","OK"))))</f>
        <v/>
      </c>
      <c r="H24" s="42" t="str">
        <f aca="false">IF(목록!$E$11="","",목록!$E$11)</f>
        <v/>
      </c>
      <c r="I24" s="43" t="str">
        <f aca="false">IF(H24="","",SUMIFS(가계부!$E$5:$E$1004,가계부!$B$5:$B$1004,"지출",가계부!$F$5:$F$1004,H24,가계부!$A$5:$A$1004,"&gt;="&amp;$B$3,가계부!$A$5:$A$1004,"&lt;"&amp;EDATE($B$3,1)))</f>
        <v/>
      </c>
    </row>
    <row r="25" customFormat="false" ht="15" hidden="false" customHeight="false" outlineLevel="0" collapsed="false">
      <c r="A25" s="45" t="s">
        <v>125</v>
      </c>
      <c r="B25" s="46" t="n">
        <f aca="false">SUM(B5:B24)</f>
        <v>2390000</v>
      </c>
      <c r="C25" s="46" t="n">
        <f aca="false">SUM(C5:C24)</f>
        <v>2044800</v>
      </c>
      <c r="D25" s="46" t="n">
        <f aca="false">B25-C25</f>
        <v>345200</v>
      </c>
      <c r="E25" s="47" t="n">
        <f aca="false">IF(B25=0,"",C25/B25)</f>
        <v>0.855564853556485</v>
      </c>
      <c r="F25" s="48" t="str">
        <f aca="false">IF(B25=0,"",IF(C25&gt;B25,"초과",IF(C25&gt;=B25*0.9,"주의","OK")))</f>
        <v>OK</v>
      </c>
      <c r="H25" s="42" t="str">
        <f aca="false">IF(목록!$E$12="","",목록!$E$12)</f>
        <v/>
      </c>
      <c r="I25" s="43" t="str">
        <f aca="false">IF(H25="","",SUMIFS(가계부!$E$5:$E$1004,가계부!$B$5:$B$1004,"지출",가계부!$F$5:$F$1004,H25,가계부!$A$5:$A$1004,"&gt;="&amp;$B$3,가계부!$A$5:$A$1004,"&lt;"&amp;EDATE($B$3,1)))</f>
        <v/>
      </c>
    </row>
    <row r="26" customFormat="false" ht="15" hidden="false" customHeight="false" outlineLevel="0" collapsed="false">
      <c r="H26" s="45" t="s">
        <v>24</v>
      </c>
      <c r="I26" s="46" t="n">
        <f aca="false">SUMIFS(가계부!$E$5:$E$1004,가계부!$B$5:$B$1004,"지출",가계부!$F$5:$F$1004,"신용카드",가계부!$A$5:$A$1004,"&gt;="&amp;$B$3,가계부!$A$5:$A$1004,"&lt;"&amp;EDATE($B$3,1))+SUMIFS(가계부!$E$5:$E$1004,가계부!$B$5:$B$1004,"지출",가계부!$F$5:$F$1004,"체크카드",가계부!$A$5:$A$1004,"&gt;="&amp;$B$3,가계부!$A$5:$A$1004,"&lt;"&amp;EDATE($B$3,1))</f>
        <v>860800</v>
      </c>
    </row>
    <row r="27" customFormat="false" ht="21.75" hidden="false" customHeight="true" outlineLevel="0" collapsed="false">
      <c r="A27" s="3" t="s">
        <v>126</v>
      </c>
      <c r="B27" s="4"/>
      <c r="C27" s="4"/>
      <c r="D27" s="4"/>
      <c r="E27" s="4"/>
      <c r="F27" s="4"/>
    </row>
    <row r="28" customFormat="false" ht="15" hidden="false" customHeight="false" outlineLevel="0" collapsed="false">
      <c r="A28" s="45" t="s">
        <v>86</v>
      </c>
      <c r="B28" s="46" t="n">
        <f aca="false">I15</f>
        <v>3652000</v>
      </c>
    </row>
    <row r="29" customFormat="false" ht="15" hidden="false" customHeight="false" outlineLevel="0" collapsed="false">
      <c r="A29" s="45" t="s">
        <v>56</v>
      </c>
      <c r="B29" s="46" t="n">
        <f aca="false">C25</f>
        <v>2044800</v>
      </c>
    </row>
    <row r="30" customFormat="false" ht="15" hidden="false" customHeight="false" outlineLevel="0" collapsed="false">
      <c r="A30" s="45" t="s">
        <v>127</v>
      </c>
      <c r="B30" s="46" t="n">
        <f aca="false">B28-B29</f>
        <v>1607200</v>
      </c>
    </row>
    <row r="31" customFormat="false" ht="15" hidden="false" customHeight="false" outlineLevel="0" collapsed="false">
      <c r="A31" s="45" t="s">
        <v>21</v>
      </c>
      <c r="B31" s="47" t="n">
        <f aca="false">IF(B28&lt;=0,"",B30/B28)</f>
        <v>0.440087623220153</v>
      </c>
    </row>
  </sheetData>
  <mergeCells count="2">
    <mergeCell ref="A1:I1"/>
    <mergeCell ref="A2:I2"/>
  </mergeCells>
  <conditionalFormatting sqref="F5:F25">
    <cfRule type="containsText" priority="2" operator="containsText" aboveAverage="0" equalAverage="0" bottom="0" percent="0" rank="0" text="초과" dxfId="6">
      <formula>NOT(ISERROR(SEARCH("초과",F5)))</formula>
    </cfRule>
    <cfRule type="containsText" priority="3" operator="containsText" aboveAverage="0" equalAverage="0" bottom="0" percent="0" rank="0" text="주의" dxfId="8">
      <formula>NOT(ISERROR(SEARCH("주의",F5)))</formula>
    </cfRule>
    <cfRule type="containsText" priority="4" operator="containsText" aboveAverage="0" equalAverage="0" bottom="0" percent="0" rank="0" text="예산 없음" dxfId="8">
      <formula>NOT(ISERROR(SEARCH("예산 없음",F5)))</formula>
    </cfRule>
    <cfRule type="containsText" priority="5" operator="containsText" aboveAverage="0" equalAverage="0" bottom="0" percent="0" rank="0" text="OK" dxfId="7">
      <formula>NOT(ISERROR(SEARCH("OK",F5)))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N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13" min="2" style="0" width="11"/>
    <col collapsed="false" customWidth="true" hidden="false" outlineLevel="0" max="14" min="14" style="0" width="13"/>
  </cols>
  <sheetData>
    <row r="1" customFormat="false" ht="33.75" hidden="false" customHeight="true" outlineLevel="0" collapsed="false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21.75" hidden="false" customHeight="true" outlineLevel="0" collapsed="false">
      <c r="A2" s="2" t="s">
        <v>129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24" hidden="false" customHeight="true" outlineLevel="0" collapsed="false">
      <c r="A3" s="37" t="s">
        <v>130</v>
      </c>
      <c r="B3" s="49" t="n">
        <f aca="false">YEAR('월별 결산'!$B$3)</f>
        <v>2026</v>
      </c>
    </row>
    <row r="4" customFormat="false" ht="30" hidden="false" customHeight="true" outlineLevel="0" collapsed="false">
      <c r="A4" s="30" t="s">
        <v>131</v>
      </c>
      <c r="B4" s="31" t="s">
        <v>86</v>
      </c>
      <c r="C4" s="31" t="s">
        <v>56</v>
      </c>
      <c r="D4" s="31" t="s">
        <v>17</v>
      </c>
      <c r="E4" s="31" t="s">
        <v>21</v>
      </c>
      <c r="F4" s="31" t="s">
        <v>132</v>
      </c>
      <c r="G4" s="31" t="s">
        <v>118</v>
      </c>
      <c r="H4" s="31" t="s">
        <v>133</v>
      </c>
    </row>
    <row r="5" customFormat="false" ht="15" hidden="false" customHeight="false" outlineLevel="0" collapsed="false">
      <c r="A5" s="50" t="s">
        <v>134</v>
      </c>
      <c r="B5" s="43" t="n">
        <f aca="false">SUMIFS(가계부!$E$5:$E$1004,가계부!$B$5:$B$1004,"수입",가계부!$A$5:$A$1004,"&gt;="&amp;DATE($B$3,1,1),가계부!$A$5:$A$1004,"&lt;"&amp;DATE($B$3,2,1))</f>
        <v>0</v>
      </c>
      <c r="C5" s="43" t="n">
        <f aca="false">SUMIFS(가계부!$E$5:$E$1004,가계부!$B$5:$B$1004,"지출",가계부!$A$5:$A$1004,"&gt;="&amp;DATE($B$3,1,1),가계부!$A$5:$A$1004,"&lt;"&amp;DATE($B$3,2,1))</f>
        <v>0</v>
      </c>
      <c r="D5" s="43" t="n">
        <f aca="false">B5-C5</f>
        <v>0</v>
      </c>
      <c r="E5" s="44" t="str">
        <f aca="false">IF(B5&lt;=0,"",D5/B5)</f>
        <v/>
      </c>
      <c r="F5" s="43" t="n">
        <f aca="false">SUMIFS(가계부!$E$5:$E$1004,가계부!$B$5:$B$1004,"지출",가계부!$F$5:$F$1004,"신용카드",가계부!$A$5:$A$1004,"&gt;="&amp;DATE($B$3,1,1),가계부!$A$5:$A$1004,"&lt;"&amp;DATE($B$3,2,1))+SUMIFS(가계부!$E$5:$E$1004,가계부!$B$5:$B$1004,"지출",가계부!$F$5:$F$1004,"체크카드",가계부!$A$5:$A$1004,"&gt;="&amp;DATE($B$3,1,1),가계부!$A$5:$A$1004,"&lt;"&amp;DATE($B$3,2,1))</f>
        <v>0</v>
      </c>
      <c r="G5" s="43" t="n">
        <f aca="false">SUM(목록!$D$5:$D$24)</f>
        <v>2390000</v>
      </c>
      <c r="H5" s="43" t="str">
        <f aca="false">IF(C5=0,"",G5-C5)</f>
        <v/>
      </c>
    </row>
    <row r="6" customFormat="false" ht="15" hidden="false" customHeight="false" outlineLevel="0" collapsed="false">
      <c r="A6" s="50" t="s">
        <v>135</v>
      </c>
      <c r="B6" s="43" t="n">
        <f aca="false">SUMIFS(가계부!$E$5:$E$1004,가계부!$B$5:$B$1004,"수입",가계부!$A$5:$A$1004,"&gt;="&amp;DATE($B$3,2,1),가계부!$A$5:$A$1004,"&lt;"&amp;DATE($B$3,3,1))</f>
        <v>0</v>
      </c>
      <c r="C6" s="43" t="n">
        <f aca="false">SUMIFS(가계부!$E$5:$E$1004,가계부!$B$5:$B$1004,"지출",가계부!$A$5:$A$1004,"&gt;="&amp;DATE($B$3,2,1),가계부!$A$5:$A$1004,"&lt;"&amp;DATE($B$3,3,1))</f>
        <v>0</v>
      </c>
      <c r="D6" s="43" t="n">
        <f aca="false">B6-C6</f>
        <v>0</v>
      </c>
      <c r="E6" s="44" t="str">
        <f aca="false">IF(B6&lt;=0,"",D6/B6)</f>
        <v/>
      </c>
      <c r="F6" s="43" t="n">
        <f aca="false">SUMIFS(가계부!$E$5:$E$1004,가계부!$B$5:$B$1004,"지출",가계부!$F$5:$F$1004,"신용카드",가계부!$A$5:$A$1004,"&gt;="&amp;DATE($B$3,2,1),가계부!$A$5:$A$1004,"&lt;"&amp;DATE($B$3,3,1))+SUMIFS(가계부!$E$5:$E$1004,가계부!$B$5:$B$1004,"지출",가계부!$F$5:$F$1004,"체크카드",가계부!$A$5:$A$1004,"&gt;="&amp;DATE($B$3,2,1),가계부!$A$5:$A$1004,"&lt;"&amp;DATE($B$3,3,1))</f>
        <v>0</v>
      </c>
      <c r="G6" s="43" t="n">
        <f aca="false">SUM(목록!$D$5:$D$24)</f>
        <v>2390000</v>
      </c>
      <c r="H6" s="43" t="str">
        <f aca="false">IF(C6=0,"",G6-C6)</f>
        <v/>
      </c>
    </row>
    <row r="7" customFormat="false" ht="15" hidden="false" customHeight="false" outlineLevel="0" collapsed="false">
      <c r="A7" s="50" t="s">
        <v>136</v>
      </c>
      <c r="B7" s="43" t="n">
        <f aca="false">SUMIFS(가계부!$E$5:$E$1004,가계부!$B$5:$B$1004,"수입",가계부!$A$5:$A$1004,"&gt;="&amp;DATE($B$3,3,1),가계부!$A$5:$A$1004,"&lt;"&amp;DATE($B$3,4,1))</f>
        <v>0</v>
      </c>
      <c r="C7" s="43" t="n">
        <f aca="false">SUMIFS(가계부!$E$5:$E$1004,가계부!$B$5:$B$1004,"지출",가계부!$A$5:$A$1004,"&gt;="&amp;DATE($B$3,3,1),가계부!$A$5:$A$1004,"&lt;"&amp;DATE($B$3,4,1))</f>
        <v>0</v>
      </c>
      <c r="D7" s="43" t="n">
        <f aca="false">B7-C7</f>
        <v>0</v>
      </c>
      <c r="E7" s="44" t="str">
        <f aca="false">IF(B7&lt;=0,"",D7/B7)</f>
        <v/>
      </c>
      <c r="F7" s="43" t="n">
        <f aca="false">SUMIFS(가계부!$E$5:$E$1004,가계부!$B$5:$B$1004,"지출",가계부!$F$5:$F$1004,"신용카드",가계부!$A$5:$A$1004,"&gt;="&amp;DATE($B$3,3,1),가계부!$A$5:$A$1004,"&lt;"&amp;DATE($B$3,4,1))+SUMIFS(가계부!$E$5:$E$1004,가계부!$B$5:$B$1004,"지출",가계부!$F$5:$F$1004,"체크카드",가계부!$A$5:$A$1004,"&gt;="&amp;DATE($B$3,3,1),가계부!$A$5:$A$1004,"&lt;"&amp;DATE($B$3,4,1))</f>
        <v>0</v>
      </c>
      <c r="G7" s="43" t="n">
        <f aca="false">SUM(목록!$D$5:$D$24)</f>
        <v>2390000</v>
      </c>
      <c r="H7" s="43" t="str">
        <f aca="false">IF(C7=0,"",G7-C7)</f>
        <v/>
      </c>
    </row>
    <row r="8" customFormat="false" ht="15" hidden="false" customHeight="false" outlineLevel="0" collapsed="false">
      <c r="A8" s="50" t="s">
        <v>137</v>
      </c>
      <c r="B8" s="43" t="n">
        <f aca="false">SUMIFS(가계부!$E$5:$E$1004,가계부!$B$5:$B$1004,"수입",가계부!$A$5:$A$1004,"&gt;="&amp;DATE($B$3,4,1),가계부!$A$5:$A$1004,"&lt;"&amp;DATE($B$3,5,1))</f>
        <v>0</v>
      </c>
      <c r="C8" s="43" t="n">
        <f aca="false">SUMIFS(가계부!$E$5:$E$1004,가계부!$B$5:$B$1004,"지출",가계부!$A$5:$A$1004,"&gt;="&amp;DATE($B$3,4,1),가계부!$A$5:$A$1004,"&lt;"&amp;DATE($B$3,5,1))</f>
        <v>0</v>
      </c>
      <c r="D8" s="43" t="n">
        <f aca="false">B8-C8</f>
        <v>0</v>
      </c>
      <c r="E8" s="44" t="str">
        <f aca="false">IF(B8&lt;=0,"",D8/B8)</f>
        <v/>
      </c>
      <c r="F8" s="43" t="n">
        <f aca="false">SUMIFS(가계부!$E$5:$E$1004,가계부!$B$5:$B$1004,"지출",가계부!$F$5:$F$1004,"신용카드",가계부!$A$5:$A$1004,"&gt;="&amp;DATE($B$3,4,1),가계부!$A$5:$A$1004,"&lt;"&amp;DATE($B$3,5,1))+SUMIFS(가계부!$E$5:$E$1004,가계부!$B$5:$B$1004,"지출",가계부!$F$5:$F$1004,"체크카드",가계부!$A$5:$A$1004,"&gt;="&amp;DATE($B$3,4,1),가계부!$A$5:$A$1004,"&lt;"&amp;DATE($B$3,5,1))</f>
        <v>0</v>
      </c>
      <c r="G8" s="43" t="n">
        <f aca="false">SUM(목록!$D$5:$D$24)</f>
        <v>2390000</v>
      </c>
      <c r="H8" s="43" t="str">
        <f aca="false">IF(C8=0,"",G8-C8)</f>
        <v/>
      </c>
    </row>
    <row r="9" customFormat="false" ht="15" hidden="false" customHeight="false" outlineLevel="0" collapsed="false">
      <c r="A9" s="50" t="s">
        <v>138</v>
      </c>
      <c r="B9" s="43" t="n">
        <f aca="false">SUMIFS(가계부!$E$5:$E$1004,가계부!$B$5:$B$1004,"수입",가계부!$A$5:$A$1004,"&gt;="&amp;DATE($B$3,5,1),가계부!$A$5:$A$1004,"&lt;"&amp;DATE($B$3,6,1))</f>
        <v>0</v>
      </c>
      <c r="C9" s="43" t="n">
        <f aca="false">SUMIFS(가계부!$E$5:$E$1004,가계부!$B$5:$B$1004,"지출",가계부!$A$5:$A$1004,"&gt;="&amp;DATE($B$3,5,1),가계부!$A$5:$A$1004,"&lt;"&amp;DATE($B$3,6,1))</f>
        <v>0</v>
      </c>
      <c r="D9" s="43" t="n">
        <f aca="false">B9-C9</f>
        <v>0</v>
      </c>
      <c r="E9" s="44" t="str">
        <f aca="false">IF(B9&lt;=0,"",D9/B9)</f>
        <v/>
      </c>
      <c r="F9" s="43" t="n">
        <f aca="false">SUMIFS(가계부!$E$5:$E$1004,가계부!$B$5:$B$1004,"지출",가계부!$F$5:$F$1004,"신용카드",가계부!$A$5:$A$1004,"&gt;="&amp;DATE($B$3,5,1),가계부!$A$5:$A$1004,"&lt;"&amp;DATE($B$3,6,1))+SUMIFS(가계부!$E$5:$E$1004,가계부!$B$5:$B$1004,"지출",가계부!$F$5:$F$1004,"체크카드",가계부!$A$5:$A$1004,"&gt;="&amp;DATE($B$3,5,1),가계부!$A$5:$A$1004,"&lt;"&amp;DATE($B$3,6,1))</f>
        <v>0</v>
      </c>
      <c r="G9" s="43" t="n">
        <f aca="false">SUM(목록!$D$5:$D$24)</f>
        <v>2390000</v>
      </c>
      <c r="H9" s="43" t="str">
        <f aca="false">IF(C9=0,"",G9-C9)</f>
        <v/>
      </c>
    </row>
    <row r="10" customFormat="false" ht="15" hidden="false" customHeight="false" outlineLevel="0" collapsed="false">
      <c r="A10" s="50" t="s">
        <v>139</v>
      </c>
      <c r="B10" s="43" t="n">
        <f aca="false">SUMIFS(가계부!$E$5:$E$1004,가계부!$B$5:$B$1004,"수입",가계부!$A$5:$A$1004,"&gt;="&amp;DATE($B$3,6,1),가계부!$A$5:$A$1004,"&lt;"&amp;DATE($B$3,7,1))</f>
        <v>0</v>
      </c>
      <c r="C10" s="43" t="n">
        <f aca="false">SUMIFS(가계부!$E$5:$E$1004,가계부!$B$5:$B$1004,"지출",가계부!$A$5:$A$1004,"&gt;="&amp;DATE($B$3,6,1),가계부!$A$5:$A$1004,"&lt;"&amp;DATE($B$3,7,1))</f>
        <v>0</v>
      </c>
      <c r="D10" s="43" t="n">
        <f aca="false">B10-C10</f>
        <v>0</v>
      </c>
      <c r="E10" s="44" t="str">
        <f aca="false">IF(B10&lt;=0,"",D10/B10)</f>
        <v/>
      </c>
      <c r="F10" s="43" t="n">
        <f aca="false">SUMIFS(가계부!$E$5:$E$1004,가계부!$B$5:$B$1004,"지출",가계부!$F$5:$F$1004,"신용카드",가계부!$A$5:$A$1004,"&gt;="&amp;DATE($B$3,6,1),가계부!$A$5:$A$1004,"&lt;"&amp;DATE($B$3,7,1))+SUMIFS(가계부!$E$5:$E$1004,가계부!$B$5:$B$1004,"지출",가계부!$F$5:$F$1004,"체크카드",가계부!$A$5:$A$1004,"&gt;="&amp;DATE($B$3,6,1),가계부!$A$5:$A$1004,"&lt;"&amp;DATE($B$3,7,1))</f>
        <v>0</v>
      </c>
      <c r="G10" s="43" t="n">
        <f aca="false">SUM(목록!$D$5:$D$24)</f>
        <v>2390000</v>
      </c>
      <c r="H10" s="43" t="str">
        <f aca="false">IF(C10=0,"",G10-C10)</f>
        <v/>
      </c>
    </row>
    <row r="11" customFormat="false" ht="15" hidden="false" customHeight="false" outlineLevel="0" collapsed="false">
      <c r="A11" s="50" t="s">
        <v>140</v>
      </c>
      <c r="B11" s="43" t="n">
        <f aca="false">SUMIFS(가계부!$E$5:$E$1004,가계부!$B$5:$B$1004,"수입",가계부!$A$5:$A$1004,"&gt;="&amp;DATE($B$3,7,1),가계부!$A$5:$A$1004,"&lt;"&amp;DATE($B$3,8,1))</f>
        <v>0</v>
      </c>
      <c r="C11" s="43" t="n">
        <f aca="false">SUMIFS(가계부!$E$5:$E$1004,가계부!$B$5:$B$1004,"지출",가계부!$A$5:$A$1004,"&gt;="&amp;DATE($B$3,7,1),가계부!$A$5:$A$1004,"&lt;"&amp;DATE($B$3,8,1))</f>
        <v>0</v>
      </c>
      <c r="D11" s="43" t="n">
        <f aca="false">B11-C11</f>
        <v>0</v>
      </c>
      <c r="E11" s="44" t="str">
        <f aca="false">IF(B11&lt;=0,"",D11/B11)</f>
        <v/>
      </c>
      <c r="F11" s="43" t="n">
        <f aca="false">SUMIFS(가계부!$E$5:$E$1004,가계부!$B$5:$B$1004,"지출",가계부!$F$5:$F$1004,"신용카드",가계부!$A$5:$A$1004,"&gt;="&amp;DATE($B$3,7,1),가계부!$A$5:$A$1004,"&lt;"&amp;DATE($B$3,8,1))+SUMIFS(가계부!$E$5:$E$1004,가계부!$B$5:$B$1004,"지출",가계부!$F$5:$F$1004,"체크카드",가계부!$A$5:$A$1004,"&gt;="&amp;DATE($B$3,7,1),가계부!$A$5:$A$1004,"&lt;"&amp;DATE($B$3,8,1))</f>
        <v>0</v>
      </c>
      <c r="G11" s="43" t="n">
        <f aca="false">SUM(목록!$D$5:$D$24)</f>
        <v>2390000</v>
      </c>
      <c r="H11" s="43" t="str">
        <f aca="false">IF(C11=0,"",G11-C11)</f>
        <v/>
      </c>
    </row>
    <row r="12" customFormat="false" ht="15" hidden="false" customHeight="false" outlineLevel="0" collapsed="false">
      <c r="A12" s="50" t="s">
        <v>141</v>
      </c>
      <c r="B12" s="43" t="n">
        <f aca="false">SUMIFS(가계부!$E$5:$E$1004,가계부!$B$5:$B$1004,"수입",가계부!$A$5:$A$1004,"&gt;="&amp;DATE($B$3,8,1),가계부!$A$5:$A$1004,"&lt;"&amp;DATE($B$3,9,1))</f>
        <v>3623820</v>
      </c>
      <c r="C12" s="43" t="n">
        <f aca="false">SUMIFS(가계부!$E$5:$E$1004,가계부!$B$5:$B$1004,"지출",가계부!$A$5:$A$1004,"&gt;="&amp;DATE($B$3,8,1),가계부!$A$5:$A$1004,"&lt;"&amp;DATE($B$3,9,1))</f>
        <v>1833700</v>
      </c>
      <c r="D12" s="43" t="n">
        <f aca="false">B12-C12</f>
        <v>1790120</v>
      </c>
      <c r="E12" s="44" t="n">
        <f aca="false">IF(B12&lt;=0,"",D12/B12)</f>
        <v>0.493987008184733</v>
      </c>
      <c r="F12" s="43" t="n">
        <f aca="false">SUMIFS(가계부!$E$5:$E$1004,가계부!$B$5:$B$1004,"지출",가계부!$F$5:$F$1004,"신용카드",가계부!$A$5:$A$1004,"&gt;="&amp;DATE($B$3,8,1),가계부!$A$5:$A$1004,"&lt;"&amp;DATE($B$3,9,1))+SUMIFS(가계부!$E$5:$E$1004,가계부!$B$5:$B$1004,"지출",가계부!$F$5:$F$1004,"체크카드",가계부!$A$5:$A$1004,"&gt;="&amp;DATE($B$3,8,1),가계부!$A$5:$A$1004,"&lt;"&amp;DATE($B$3,9,1))</f>
        <v>900200</v>
      </c>
      <c r="G12" s="43" t="n">
        <f aca="false">SUM(목록!$D$5:$D$24)</f>
        <v>2390000</v>
      </c>
      <c r="H12" s="43" t="n">
        <f aca="false">IF(C12=0,"",G12-C12)</f>
        <v>556300</v>
      </c>
    </row>
    <row r="13" customFormat="false" ht="15" hidden="false" customHeight="false" outlineLevel="0" collapsed="false">
      <c r="A13" s="50" t="s">
        <v>142</v>
      </c>
      <c r="B13" s="43" t="n">
        <f aca="false">SUMIFS(가계부!$E$5:$E$1004,가계부!$B$5:$B$1004,"수입",가계부!$A$5:$A$1004,"&gt;="&amp;DATE($B$3,9,1),가계부!$A$5:$A$1004,"&lt;"&amp;DATE($B$3,10,1))</f>
        <v>3765000</v>
      </c>
      <c r="C13" s="43" t="n">
        <f aca="false">SUMIFS(가계부!$E$5:$E$1004,가계부!$B$5:$B$1004,"지출",가계부!$A$5:$A$1004,"&gt;="&amp;DATE($B$3,9,1),가계부!$A$5:$A$1004,"&lt;"&amp;DATE($B$3,10,1))</f>
        <v>1902500</v>
      </c>
      <c r="D13" s="43" t="n">
        <f aca="false">B13-C13</f>
        <v>1862500</v>
      </c>
      <c r="E13" s="44" t="n">
        <f aca="false">IF(B13&lt;=0,"",D13/B13)</f>
        <v>0.49468791500664</v>
      </c>
      <c r="F13" s="43" t="n">
        <f aca="false">SUMIFS(가계부!$E$5:$E$1004,가계부!$B$5:$B$1004,"지출",가계부!$F$5:$F$1004,"신용카드",가계부!$A$5:$A$1004,"&gt;="&amp;DATE($B$3,9,1),가계부!$A$5:$A$1004,"&lt;"&amp;DATE($B$3,10,1))+SUMIFS(가계부!$E$5:$E$1004,가계부!$B$5:$B$1004,"지출",가계부!$F$5:$F$1004,"체크카드",가계부!$A$5:$A$1004,"&gt;="&amp;DATE($B$3,9,1),가계부!$A$5:$A$1004,"&lt;"&amp;DATE($B$3,10,1))</f>
        <v>866000</v>
      </c>
      <c r="G13" s="43" t="n">
        <f aca="false">SUM(목록!$D$5:$D$24)</f>
        <v>2390000</v>
      </c>
      <c r="H13" s="43" t="n">
        <f aca="false">IF(C13=0,"",G13-C13)</f>
        <v>487500</v>
      </c>
    </row>
    <row r="14" customFormat="false" ht="15" hidden="false" customHeight="false" outlineLevel="0" collapsed="false">
      <c r="A14" s="50" t="s">
        <v>143</v>
      </c>
      <c r="B14" s="43" t="n">
        <f aca="false">SUMIFS(가계부!$E$5:$E$1004,가계부!$B$5:$B$1004,"수입",가계부!$A$5:$A$1004,"&gt;="&amp;DATE($B$3,10,1),가계부!$A$5:$A$1004,"&lt;"&amp;DATE($B$3,11,1))</f>
        <v>3652000</v>
      </c>
      <c r="C14" s="43" t="n">
        <f aca="false">SUMIFS(가계부!$E$5:$E$1004,가계부!$B$5:$B$1004,"지출",가계부!$A$5:$A$1004,"&gt;="&amp;DATE($B$3,10,1),가계부!$A$5:$A$1004,"&lt;"&amp;DATE($B$3,11,1))</f>
        <v>2044800</v>
      </c>
      <c r="D14" s="43" t="n">
        <f aca="false">B14-C14</f>
        <v>1607200</v>
      </c>
      <c r="E14" s="44" t="n">
        <f aca="false">IF(B14&lt;=0,"",D14/B14)</f>
        <v>0.440087623220153</v>
      </c>
      <c r="F14" s="43" t="n">
        <f aca="false">SUMIFS(가계부!$E$5:$E$1004,가계부!$B$5:$B$1004,"지출",가계부!$F$5:$F$1004,"신용카드",가계부!$A$5:$A$1004,"&gt;="&amp;DATE($B$3,10,1),가계부!$A$5:$A$1004,"&lt;"&amp;DATE($B$3,11,1))+SUMIFS(가계부!$E$5:$E$1004,가계부!$B$5:$B$1004,"지출",가계부!$F$5:$F$1004,"체크카드",가계부!$A$5:$A$1004,"&gt;="&amp;DATE($B$3,10,1),가계부!$A$5:$A$1004,"&lt;"&amp;DATE($B$3,11,1))</f>
        <v>860800</v>
      </c>
      <c r="G14" s="43" t="n">
        <f aca="false">SUM(목록!$D$5:$D$24)</f>
        <v>2390000</v>
      </c>
      <c r="H14" s="43" t="n">
        <f aca="false">IF(C14=0,"",G14-C14)</f>
        <v>345200</v>
      </c>
    </row>
    <row r="15" customFormat="false" ht="15" hidden="false" customHeight="false" outlineLevel="0" collapsed="false">
      <c r="A15" s="50" t="s">
        <v>144</v>
      </c>
      <c r="B15" s="43" t="n">
        <f aca="false">SUMIFS(가계부!$E$5:$E$1004,가계부!$B$5:$B$1004,"수입",가계부!$A$5:$A$1004,"&gt;="&amp;DATE($B$3,11,1),가계부!$A$5:$A$1004,"&lt;"&amp;DATE($B$3,12,1))</f>
        <v>0</v>
      </c>
      <c r="C15" s="43" t="n">
        <f aca="false">SUMIFS(가계부!$E$5:$E$1004,가계부!$B$5:$B$1004,"지출",가계부!$A$5:$A$1004,"&gt;="&amp;DATE($B$3,11,1),가계부!$A$5:$A$1004,"&lt;"&amp;DATE($B$3,12,1))</f>
        <v>0</v>
      </c>
      <c r="D15" s="43" t="n">
        <f aca="false">B15-C15</f>
        <v>0</v>
      </c>
      <c r="E15" s="44" t="str">
        <f aca="false">IF(B15&lt;=0,"",D15/B15)</f>
        <v/>
      </c>
      <c r="F15" s="43" t="n">
        <f aca="false">SUMIFS(가계부!$E$5:$E$1004,가계부!$B$5:$B$1004,"지출",가계부!$F$5:$F$1004,"신용카드",가계부!$A$5:$A$1004,"&gt;="&amp;DATE($B$3,11,1),가계부!$A$5:$A$1004,"&lt;"&amp;DATE($B$3,12,1))+SUMIFS(가계부!$E$5:$E$1004,가계부!$B$5:$B$1004,"지출",가계부!$F$5:$F$1004,"체크카드",가계부!$A$5:$A$1004,"&gt;="&amp;DATE($B$3,11,1),가계부!$A$5:$A$1004,"&lt;"&amp;DATE($B$3,12,1))</f>
        <v>0</v>
      </c>
      <c r="G15" s="43" t="n">
        <f aca="false">SUM(목록!$D$5:$D$24)</f>
        <v>2390000</v>
      </c>
      <c r="H15" s="43" t="str">
        <f aca="false">IF(C15=0,"",G15-C15)</f>
        <v/>
      </c>
    </row>
    <row r="16" customFormat="false" ht="15" hidden="false" customHeight="false" outlineLevel="0" collapsed="false">
      <c r="A16" s="50" t="s">
        <v>145</v>
      </c>
      <c r="B16" s="43" t="n">
        <f aca="false">SUMIFS(가계부!$E$5:$E$1004,가계부!$B$5:$B$1004,"수입",가계부!$A$5:$A$1004,"&gt;="&amp;DATE($B$3,12,1),가계부!$A$5:$A$1004,"&lt;"&amp;DATE($B$3,13,1))</f>
        <v>0</v>
      </c>
      <c r="C16" s="43" t="n">
        <f aca="false">SUMIFS(가계부!$E$5:$E$1004,가계부!$B$5:$B$1004,"지출",가계부!$A$5:$A$1004,"&gt;="&amp;DATE($B$3,12,1),가계부!$A$5:$A$1004,"&lt;"&amp;DATE($B$3,13,1))</f>
        <v>0</v>
      </c>
      <c r="D16" s="43" t="n">
        <f aca="false">B16-C16</f>
        <v>0</v>
      </c>
      <c r="E16" s="44" t="str">
        <f aca="false">IF(B16&lt;=0,"",D16/B16)</f>
        <v/>
      </c>
      <c r="F16" s="43" t="n">
        <f aca="false">SUMIFS(가계부!$E$5:$E$1004,가계부!$B$5:$B$1004,"지출",가계부!$F$5:$F$1004,"신용카드",가계부!$A$5:$A$1004,"&gt;="&amp;DATE($B$3,12,1),가계부!$A$5:$A$1004,"&lt;"&amp;DATE($B$3,13,1))+SUMIFS(가계부!$E$5:$E$1004,가계부!$B$5:$B$1004,"지출",가계부!$F$5:$F$1004,"체크카드",가계부!$A$5:$A$1004,"&gt;="&amp;DATE($B$3,12,1),가계부!$A$5:$A$1004,"&lt;"&amp;DATE($B$3,13,1))</f>
        <v>0</v>
      </c>
      <c r="G16" s="43" t="n">
        <f aca="false">SUM(목록!$D$5:$D$24)</f>
        <v>2390000</v>
      </c>
      <c r="H16" s="43" t="str">
        <f aca="false">IF(C16=0,"",G16-C16)</f>
        <v/>
      </c>
    </row>
    <row r="17" customFormat="false" ht="15" hidden="false" customHeight="false" outlineLevel="0" collapsed="false">
      <c r="A17" s="45" t="s">
        <v>146</v>
      </c>
      <c r="B17" s="46" t="n">
        <f aca="false">SUM(B5:B16)</f>
        <v>11040820</v>
      </c>
      <c r="C17" s="46" t="n">
        <f aca="false">SUM(C5:C16)</f>
        <v>5781000</v>
      </c>
      <c r="D17" s="46" t="n">
        <f aca="false">SUM(D5:D16)</f>
        <v>5259820</v>
      </c>
      <c r="E17" s="47" t="n">
        <f aca="false">IF(B17&lt;=0,"",D17/B17)</f>
        <v>0.476397586411154</v>
      </c>
      <c r="F17" s="46" t="n">
        <f aca="false">SUM(F5:F16)</f>
        <v>2627000</v>
      </c>
      <c r="G17" s="46" t="n">
        <f aca="false">SUM(G5:G16)</f>
        <v>28680000</v>
      </c>
      <c r="H17" s="46" t="n">
        <f aca="false">SUM(H5:H16)</f>
        <v>1389000</v>
      </c>
    </row>
    <row r="19" customFormat="false" ht="21.75" hidden="false" customHeight="true" outlineLevel="0" collapsed="false">
      <c r="A19" s="3" t="s">
        <v>147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customFormat="false" ht="21.75" hidden="false" customHeight="true" outlineLevel="0" collapsed="false">
      <c r="A20" s="30" t="s">
        <v>117</v>
      </c>
      <c r="B20" s="51" t="s">
        <v>148</v>
      </c>
      <c r="C20" s="51" t="s">
        <v>149</v>
      </c>
      <c r="D20" s="51" t="s">
        <v>150</v>
      </c>
      <c r="E20" s="51" t="s">
        <v>151</v>
      </c>
      <c r="F20" s="51" t="s">
        <v>152</v>
      </c>
      <c r="G20" s="51" t="s">
        <v>153</v>
      </c>
      <c r="H20" s="51" t="s">
        <v>154</v>
      </c>
      <c r="I20" s="51" t="s">
        <v>155</v>
      </c>
      <c r="J20" s="51" t="s">
        <v>156</v>
      </c>
      <c r="K20" s="51" t="s">
        <v>157</v>
      </c>
      <c r="L20" s="51" t="s">
        <v>158</v>
      </c>
      <c r="M20" s="51" t="s">
        <v>159</v>
      </c>
      <c r="N20" s="31" t="s">
        <v>125</v>
      </c>
    </row>
    <row r="21" customFormat="false" ht="15" hidden="false" customHeight="false" outlineLevel="0" collapsed="false">
      <c r="A21" s="42" t="str">
        <f aca="false">IF(목록!$C$5="","",목록!$C$5)</f>
        <v>식비</v>
      </c>
      <c r="B21" s="52" t="n">
        <f aca="false">IF($A21="","",SUMIFS(가계부!$E$5:$E$1004,가계부!$B$5:$B$1004,"지출",가계부!$C$5:$C$1004,$A21,가계부!$A$5:$A$1004,"&gt;="&amp;DATE($B$3,1,1),가계부!$A$5:$A$1004,"&lt;"&amp;DATE($B$3,2,1)))</f>
        <v>0</v>
      </c>
      <c r="C21" s="52" t="n">
        <f aca="false">IF($A21="","",SUMIFS(가계부!$E$5:$E$1004,가계부!$B$5:$B$1004,"지출",가계부!$C$5:$C$1004,$A21,가계부!$A$5:$A$1004,"&gt;="&amp;DATE($B$3,2,1),가계부!$A$5:$A$1004,"&lt;"&amp;DATE($B$3,3,1)))</f>
        <v>0</v>
      </c>
      <c r="D21" s="52" t="n">
        <f aca="false">IF($A21="","",SUMIFS(가계부!$E$5:$E$1004,가계부!$B$5:$B$1004,"지출",가계부!$C$5:$C$1004,$A21,가계부!$A$5:$A$1004,"&gt;="&amp;DATE($B$3,3,1),가계부!$A$5:$A$1004,"&lt;"&amp;DATE($B$3,4,1)))</f>
        <v>0</v>
      </c>
      <c r="E21" s="52" t="n">
        <f aca="false">IF($A21="","",SUMIFS(가계부!$E$5:$E$1004,가계부!$B$5:$B$1004,"지출",가계부!$C$5:$C$1004,$A21,가계부!$A$5:$A$1004,"&gt;="&amp;DATE($B$3,4,1),가계부!$A$5:$A$1004,"&lt;"&amp;DATE($B$3,5,1)))</f>
        <v>0</v>
      </c>
      <c r="F21" s="52" t="n">
        <f aca="false">IF($A21="","",SUMIFS(가계부!$E$5:$E$1004,가계부!$B$5:$B$1004,"지출",가계부!$C$5:$C$1004,$A21,가계부!$A$5:$A$1004,"&gt;="&amp;DATE($B$3,5,1),가계부!$A$5:$A$1004,"&lt;"&amp;DATE($B$3,6,1)))</f>
        <v>0</v>
      </c>
      <c r="G21" s="52" t="n">
        <f aca="false">IF($A21="","",SUMIFS(가계부!$E$5:$E$1004,가계부!$B$5:$B$1004,"지출",가계부!$C$5:$C$1004,$A21,가계부!$A$5:$A$1004,"&gt;="&amp;DATE($B$3,6,1),가계부!$A$5:$A$1004,"&lt;"&amp;DATE($B$3,7,1)))</f>
        <v>0</v>
      </c>
      <c r="H21" s="52" t="n">
        <f aca="false">IF($A21="","",SUMIFS(가계부!$E$5:$E$1004,가계부!$B$5:$B$1004,"지출",가계부!$C$5:$C$1004,$A21,가계부!$A$5:$A$1004,"&gt;="&amp;DATE($B$3,7,1),가계부!$A$5:$A$1004,"&lt;"&amp;DATE($B$3,8,1)))</f>
        <v>0</v>
      </c>
      <c r="I21" s="52" t="n">
        <f aca="false">IF($A21="","",SUMIFS(가계부!$E$5:$E$1004,가계부!$B$5:$B$1004,"지출",가계부!$C$5:$C$1004,$A21,가계부!$A$5:$A$1004,"&gt;="&amp;DATE($B$3,8,1),가계부!$A$5:$A$1004,"&lt;"&amp;DATE($B$3,9,1)))</f>
        <v>511400</v>
      </c>
      <c r="J21" s="52" t="n">
        <f aca="false">IF($A21="","",SUMIFS(가계부!$E$5:$E$1004,가계부!$B$5:$B$1004,"지출",가계부!$C$5:$C$1004,$A21,가계부!$A$5:$A$1004,"&gt;="&amp;DATE($B$3,9,1),가계부!$A$5:$A$1004,"&lt;"&amp;DATE($B$3,10,1)))</f>
        <v>396200</v>
      </c>
      <c r="K21" s="52" t="n">
        <f aca="false">IF($A21="","",SUMIFS(가계부!$E$5:$E$1004,가계부!$B$5:$B$1004,"지출",가계부!$C$5:$C$1004,$A21,가계부!$A$5:$A$1004,"&gt;="&amp;DATE($B$3,10,1),가계부!$A$5:$A$1004,"&lt;"&amp;DATE($B$3,11,1)))</f>
        <v>408700</v>
      </c>
      <c r="L21" s="52" t="n">
        <f aca="false">IF($A21="","",SUMIFS(가계부!$E$5:$E$1004,가계부!$B$5:$B$1004,"지출",가계부!$C$5:$C$1004,$A21,가계부!$A$5:$A$1004,"&gt;="&amp;DATE($B$3,11,1),가계부!$A$5:$A$1004,"&lt;"&amp;DATE($B$3,12,1)))</f>
        <v>0</v>
      </c>
      <c r="M21" s="52" t="n">
        <f aca="false">IF($A21="","",SUMIFS(가계부!$E$5:$E$1004,가계부!$B$5:$B$1004,"지출",가계부!$C$5:$C$1004,$A21,가계부!$A$5:$A$1004,"&gt;="&amp;DATE($B$3,12,1),가계부!$A$5:$A$1004,"&lt;"&amp;DATE($B$3,13,1)))</f>
        <v>0</v>
      </c>
      <c r="N21" s="53" t="n">
        <f aca="false">IF($A21="","",SUM(B21:M21))</f>
        <v>1316300</v>
      </c>
    </row>
    <row r="22" customFormat="false" ht="15" hidden="false" customHeight="false" outlineLevel="0" collapsed="false">
      <c r="A22" s="42" t="str">
        <f aca="false">IF(목록!$C$6="","",목록!$C$6)</f>
        <v>외식·카페</v>
      </c>
      <c r="B22" s="52" t="n">
        <f aca="false">IF($A22="","",SUMIFS(가계부!$E$5:$E$1004,가계부!$B$5:$B$1004,"지출",가계부!$C$5:$C$1004,$A22,가계부!$A$5:$A$1004,"&gt;="&amp;DATE($B$3,1,1),가계부!$A$5:$A$1004,"&lt;"&amp;DATE($B$3,2,1)))</f>
        <v>0</v>
      </c>
      <c r="C22" s="52" t="n">
        <f aca="false">IF($A22="","",SUMIFS(가계부!$E$5:$E$1004,가계부!$B$5:$B$1004,"지출",가계부!$C$5:$C$1004,$A22,가계부!$A$5:$A$1004,"&gt;="&amp;DATE($B$3,2,1),가계부!$A$5:$A$1004,"&lt;"&amp;DATE($B$3,3,1)))</f>
        <v>0</v>
      </c>
      <c r="D22" s="52" t="n">
        <f aca="false">IF($A22="","",SUMIFS(가계부!$E$5:$E$1004,가계부!$B$5:$B$1004,"지출",가계부!$C$5:$C$1004,$A22,가계부!$A$5:$A$1004,"&gt;="&amp;DATE($B$3,3,1),가계부!$A$5:$A$1004,"&lt;"&amp;DATE($B$3,4,1)))</f>
        <v>0</v>
      </c>
      <c r="E22" s="52" t="n">
        <f aca="false">IF($A22="","",SUMIFS(가계부!$E$5:$E$1004,가계부!$B$5:$B$1004,"지출",가계부!$C$5:$C$1004,$A22,가계부!$A$5:$A$1004,"&gt;="&amp;DATE($B$3,4,1),가계부!$A$5:$A$1004,"&lt;"&amp;DATE($B$3,5,1)))</f>
        <v>0</v>
      </c>
      <c r="F22" s="52" t="n">
        <f aca="false">IF($A22="","",SUMIFS(가계부!$E$5:$E$1004,가계부!$B$5:$B$1004,"지출",가계부!$C$5:$C$1004,$A22,가계부!$A$5:$A$1004,"&gt;="&amp;DATE($B$3,5,1),가계부!$A$5:$A$1004,"&lt;"&amp;DATE($B$3,6,1)))</f>
        <v>0</v>
      </c>
      <c r="G22" s="52" t="n">
        <f aca="false">IF($A22="","",SUMIFS(가계부!$E$5:$E$1004,가계부!$B$5:$B$1004,"지출",가계부!$C$5:$C$1004,$A22,가계부!$A$5:$A$1004,"&gt;="&amp;DATE($B$3,6,1),가계부!$A$5:$A$1004,"&lt;"&amp;DATE($B$3,7,1)))</f>
        <v>0</v>
      </c>
      <c r="H22" s="52" t="n">
        <f aca="false">IF($A22="","",SUMIFS(가계부!$E$5:$E$1004,가계부!$B$5:$B$1004,"지출",가계부!$C$5:$C$1004,$A22,가계부!$A$5:$A$1004,"&gt;="&amp;DATE($B$3,7,1),가계부!$A$5:$A$1004,"&lt;"&amp;DATE($B$3,8,1)))</f>
        <v>0</v>
      </c>
      <c r="I22" s="52" t="n">
        <f aca="false">IF($A22="","",SUMIFS(가계부!$E$5:$E$1004,가계부!$B$5:$B$1004,"지출",가계부!$C$5:$C$1004,$A22,가계부!$A$5:$A$1004,"&gt;="&amp;DATE($B$3,8,1),가계부!$A$5:$A$1004,"&lt;"&amp;DATE($B$3,9,1)))</f>
        <v>192500</v>
      </c>
      <c r="J22" s="52" t="n">
        <f aca="false">IF($A22="","",SUMIFS(가계부!$E$5:$E$1004,가계부!$B$5:$B$1004,"지출",가계부!$C$5:$C$1004,$A22,가계부!$A$5:$A$1004,"&gt;="&amp;DATE($B$3,9,1),가계부!$A$5:$A$1004,"&lt;"&amp;DATE($B$3,10,1)))</f>
        <v>213500</v>
      </c>
      <c r="K22" s="52" t="n">
        <f aca="false">IF($A22="","",SUMIFS(가계부!$E$5:$E$1004,가계부!$B$5:$B$1004,"지출",가계부!$C$5:$C$1004,$A22,가계부!$A$5:$A$1004,"&gt;="&amp;DATE($B$3,10,1),가계부!$A$5:$A$1004,"&lt;"&amp;DATE($B$3,11,1)))</f>
        <v>245000</v>
      </c>
      <c r="L22" s="52" t="n">
        <f aca="false">IF($A22="","",SUMIFS(가계부!$E$5:$E$1004,가계부!$B$5:$B$1004,"지출",가계부!$C$5:$C$1004,$A22,가계부!$A$5:$A$1004,"&gt;="&amp;DATE($B$3,11,1),가계부!$A$5:$A$1004,"&lt;"&amp;DATE($B$3,12,1)))</f>
        <v>0</v>
      </c>
      <c r="M22" s="52" t="n">
        <f aca="false">IF($A22="","",SUMIFS(가계부!$E$5:$E$1004,가계부!$B$5:$B$1004,"지출",가계부!$C$5:$C$1004,$A22,가계부!$A$5:$A$1004,"&gt;="&amp;DATE($B$3,12,1),가계부!$A$5:$A$1004,"&lt;"&amp;DATE($B$3,13,1)))</f>
        <v>0</v>
      </c>
      <c r="N22" s="53" t="n">
        <f aca="false">IF($A22="","",SUM(B22:M22))</f>
        <v>651000</v>
      </c>
    </row>
    <row r="23" customFormat="false" ht="15" hidden="false" customHeight="false" outlineLevel="0" collapsed="false">
      <c r="A23" s="42" t="str">
        <f aca="false">IF(목록!$C$7="","",목록!$C$7)</f>
        <v>주거·관리비</v>
      </c>
      <c r="B23" s="52" t="n">
        <f aca="false">IF($A23="","",SUMIFS(가계부!$E$5:$E$1004,가계부!$B$5:$B$1004,"지출",가계부!$C$5:$C$1004,$A23,가계부!$A$5:$A$1004,"&gt;="&amp;DATE($B$3,1,1),가계부!$A$5:$A$1004,"&lt;"&amp;DATE($B$3,2,1)))</f>
        <v>0</v>
      </c>
      <c r="C23" s="52" t="n">
        <f aca="false">IF($A23="","",SUMIFS(가계부!$E$5:$E$1004,가계부!$B$5:$B$1004,"지출",가계부!$C$5:$C$1004,$A23,가계부!$A$5:$A$1004,"&gt;="&amp;DATE($B$3,2,1),가계부!$A$5:$A$1004,"&lt;"&amp;DATE($B$3,3,1)))</f>
        <v>0</v>
      </c>
      <c r="D23" s="52" t="n">
        <f aca="false">IF($A23="","",SUMIFS(가계부!$E$5:$E$1004,가계부!$B$5:$B$1004,"지출",가계부!$C$5:$C$1004,$A23,가계부!$A$5:$A$1004,"&gt;="&amp;DATE($B$3,3,1),가계부!$A$5:$A$1004,"&lt;"&amp;DATE($B$3,4,1)))</f>
        <v>0</v>
      </c>
      <c r="E23" s="52" t="n">
        <f aca="false">IF($A23="","",SUMIFS(가계부!$E$5:$E$1004,가계부!$B$5:$B$1004,"지출",가계부!$C$5:$C$1004,$A23,가계부!$A$5:$A$1004,"&gt;="&amp;DATE($B$3,4,1),가계부!$A$5:$A$1004,"&lt;"&amp;DATE($B$3,5,1)))</f>
        <v>0</v>
      </c>
      <c r="F23" s="52" t="n">
        <f aca="false">IF($A23="","",SUMIFS(가계부!$E$5:$E$1004,가계부!$B$5:$B$1004,"지출",가계부!$C$5:$C$1004,$A23,가계부!$A$5:$A$1004,"&gt;="&amp;DATE($B$3,5,1),가계부!$A$5:$A$1004,"&lt;"&amp;DATE($B$3,6,1)))</f>
        <v>0</v>
      </c>
      <c r="G23" s="52" t="n">
        <f aca="false">IF($A23="","",SUMIFS(가계부!$E$5:$E$1004,가계부!$B$5:$B$1004,"지출",가계부!$C$5:$C$1004,$A23,가계부!$A$5:$A$1004,"&gt;="&amp;DATE($B$3,6,1),가계부!$A$5:$A$1004,"&lt;"&amp;DATE($B$3,7,1)))</f>
        <v>0</v>
      </c>
      <c r="H23" s="52" t="n">
        <f aca="false">IF($A23="","",SUMIFS(가계부!$E$5:$E$1004,가계부!$B$5:$B$1004,"지출",가계부!$C$5:$C$1004,$A23,가계부!$A$5:$A$1004,"&gt;="&amp;DATE($B$3,7,1),가계부!$A$5:$A$1004,"&lt;"&amp;DATE($B$3,8,1)))</f>
        <v>0</v>
      </c>
      <c r="I23" s="52" t="n">
        <f aca="false">IF($A23="","",SUMIFS(가계부!$E$5:$E$1004,가계부!$B$5:$B$1004,"지출",가계부!$C$5:$C$1004,$A23,가계부!$A$5:$A$1004,"&gt;="&amp;DATE($B$3,8,1),가계부!$A$5:$A$1004,"&lt;"&amp;DATE($B$3,9,1)))</f>
        <v>783000</v>
      </c>
      <c r="J23" s="52" t="n">
        <f aca="false">IF($A23="","",SUMIFS(가계부!$E$5:$E$1004,가계부!$B$5:$B$1004,"지출",가계부!$C$5:$C$1004,$A23,가계부!$A$5:$A$1004,"&gt;="&amp;DATE($B$3,9,1),가계부!$A$5:$A$1004,"&lt;"&amp;DATE($B$3,10,1)))</f>
        <v>783000</v>
      </c>
      <c r="K23" s="52" t="n">
        <f aca="false">IF($A23="","",SUMIFS(가계부!$E$5:$E$1004,가계부!$B$5:$B$1004,"지출",가계부!$C$5:$C$1004,$A23,가계부!$A$5:$A$1004,"&gt;="&amp;DATE($B$3,10,1),가계부!$A$5:$A$1004,"&lt;"&amp;DATE($B$3,11,1)))</f>
        <v>783000</v>
      </c>
      <c r="L23" s="52" t="n">
        <f aca="false">IF($A23="","",SUMIFS(가계부!$E$5:$E$1004,가계부!$B$5:$B$1004,"지출",가계부!$C$5:$C$1004,$A23,가계부!$A$5:$A$1004,"&gt;="&amp;DATE($B$3,11,1),가계부!$A$5:$A$1004,"&lt;"&amp;DATE($B$3,12,1)))</f>
        <v>0</v>
      </c>
      <c r="M23" s="52" t="n">
        <f aca="false">IF($A23="","",SUMIFS(가계부!$E$5:$E$1004,가계부!$B$5:$B$1004,"지출",가계부!$C$5:$C$1004,$A23,가계부!$A$5:$A$1004,"&gt;="&amp;DATE($B$3,12,1),가계부!$A$5:$A$1004,"&lt;"&amp;DATE($B$3,13,1)))</f>
        <v>0</v>
      </c>
      <c r="N23" s="53" t="n">
        <f aca="false">IF($A23="","",SUM(B23:M23))</f>
        <v>2349000</v>
      </c>
    </row>
    <row r="24" customFormat="false" ht="15" hidden="false" customHeight="false" outlineLevel="0" collapsed="false">
      <c r="A24" s="42" t="str">
        <f aca="false">IF(목록!$C$8="","",목록!$C$8)</f>
        <v>통신비</v>
      </c>
      <c r="B24" s="52" t="n">
        <f aca="false">IF($A24="","",SUMIFS(가계부!$E$5:$E$1004,가계부!$B$5:$B$1004,"지출",가계부!$C$5:$C$1004,$A24,가계부!$A$5:$A$1004,"&gt;="&amp;DATE($B$3,1,1),가계부!$A$5:$A$1004,"&lt;"&amp;DATE($B$3,2,1)))</f>
        <v>0</v>
      </c>
      <c r="C24" s="52" t="n">
        <f aca="false">IF($A24="","",SUMIFS(가계부!$E$5:$E$1004,가계부!$B$5:$B$1004,"지출",가계부!$C$5:$C$1004,$A24,가계부!$A$5:$A$1004,"&gt;="&amp;DATE($B$3,2,1),가계부!$A$5:$A$1004,"&lt;"&amp;DATE($B$3,3,1)))</f>
        <v>0</v>
      </c>
      <c r="D24" s="52" t="n">
        <f aca="false">IF($A24="","",SUMIFS(가계부!$E$5:$E$1004,가계부!$B$5:$B$1004,"지출",가계부!$C$5:$C$1004,$A24,가계부!$A$5:$A$1004,"&gt;="&amp;DATE($B$3,3,1),가계부!$A$5:$A$1004,"&lt;"&amp;DATE($B$3,4,1)))</f>
        <v>0</v>
      </c>
      <c r="E24" s="52" t="n">
        <f aca="false">IF($A24="","",SUMIFS(가계부!$E$5:$E$1004,가계부!$B$5:$B$1004,"지출",가계부!$C$5:$C$1004,$A24,가계부!$A$5:$A$1004,"&gt;="&amp;DATE($B$3,4,1),가계부!$A$5:$A$1004,"&lt;"&amp;DATE($B$3,5,1)))</f>
        <v>0</v>
      </c>
      <c r="F24" s="52" t="n">
        <f aca="false">IF($A24="","",SUMIFS(가계부!$E$5:$E$1004,가계부!$B$5:$B$1004,"지출",가계부!$C$5:$C$1004,$A24,가계부!$A$5:$A$1004,"&gt;="&amp;DATE($B$3,5,1),가계부!$A$5:$A$1004,"&lt;"&amp;DATE($B$3,6,1)))</f>
        <v>0</v>
      </c>
      <c r="G24" s="52" t="n">
        <f aca="false">IF($A24="","",SUMIFS(가계부!$E$5:$E$1004,가계부!$B$5:$B$1004,"지출",가계부!$C$5:$C$1004,$A24,가계부!$A$5:$A$1004,"&gt;="&amp;DATE($B$3,6,1),가계부!$A$5:$A$1004,"&lt;"&amp;DATE($B$3,7,1)))</f>
        <v>0</v>
      </c>
      <c r="H24" s="52" t="n">
        <f aca="false">IF($A24="","",SUMIFS(가계부!$E$5:$E$1004,가계부!$B$5:$B$1004,"지출",가계부!$C$5:$C$1004,$A24,가계부!$A$5:$A$1004,"&gt;="&amp;DATE($B$3,7,1),가계부!$A$5:$A$1004,"&lt;"&amp;DATE($B$3,8,1)))</f>
        <v>0</v>
      </c>
      <c r="I24" s="52" t="n">
        <f aca="false">IF($A24="","",SUMIFS(가계부!$E$5:$E$1004,가계부!$B$5:$B$1004,"지출",가계부!$C$5:$C$1004,$A24,가계부!$A$5:$A$1004,"&gt;="&amp;DATE($B$3,8,1),가계부!$A$5:$A$1004,"&lt;"&amp;DATE($B$3,9,1)))</f>
        <v>65000</v>
      </c>
      <c r="J24" s="52" t="n">
        <f aca="false">IF($A24="","",SUMIFS(가계부!$E$5:$E$1004,가계부!$B$5:$B$1004,"지출",가계부!$C$5:$C$1004,$A24,가계부!$A$5:$A$1004,"&gt;="&amp;DATE($B$3,9,1),가계부!$A$5:$A$1004,"&lt;"&amp;DATE($B$3,10,1)))</f>
        <v>65000</v>
      </c>
      <c r="K24" s="52" t="n">
        <f aca="false">IF($A24="","",SUMIFS(가계부!$E$5:$E$1004,가계부!$B$5:$B$1004,"지출",가계부!$C$5:$C$1004,$A24,가계부!$A$5:$A$1004,"&gt;="&amp;DATE($B$3,10,1),가계부!$A$5:$A$1004,"&lt;"&amp;DATE($B$3,11,1)))</f>
        <v>65000</v>
      </c>
      <c r="L24" s="52" t="n">
        <f aca="false">IF($A24="","",SUMIFS(가계부!$E$5:$E$1004,가계부!$B$5:$B$1004,"지출",가계부!$C$5:$C$1004,$A24,가계부!$A$5:$A$1004,"&gt;="&amp;DATE($B$3,11,1),가계부!$A$5:$A$1004,"&lt;"&amp;DATE($B$3,12,1)))</f>
        <v>0</v>
      </c>
      <c r="M24" s="52" t="n">
        <f aca="false">IF($A24="","",SUMIFS(가계부!$E$5:$E$1004,가계부!$B$5:$B$1004,"지출",가계부!$C$5:$C$1004,$A24,가계부!$A$5:$A$1004,"&gt;="&amp;DATE($B$3,12,1),가계부!$A$5:$A$1004,"&lt;"&amp;DATE($B$3,13,1)))</f>
        <v>0</v>
      </c>
      <c r="N24" s="53" t="n">
        <f aca="false">IF($A24="","",SUM(B24:M24))</f>
        <v>195000</v>
      </c>
    </row>
    <row r="25" customFormat="false" ht="15" hidden="false" customHeight="false" outlineLevel="0" collapsed="false">
      <c r="A25" s="42" t="str">
        <f aca="false">IF(목록!$C$9="","",목록!$C$9)</f>
        <v>교통</v>
      </c>
      <c r="B25" s="52" t="n">
        <f aca="false">IF($A25="","",SUMIFS(가계부!$E$5:$E$1004,가계부!$B$5:$B$1004,"지출",가계부!$C$5:$C$1004,$A25,가계부!$A$5:$A$1004,"&gt;="&amp;DATE($B$3,1,1),가계부!$A$5:$A$1004,"&lt;"&amp;DATE($B$3,2,1)))</f>
        <v>0</v>
      </c>
      <c r="C25" s="52" t="n">
        <f aca="false">IF($A25="","",SUMIFS(가계부!$E$5:$E$1004,가계부!$B$5:$B$1004,"지출",가계부!$C$5:$C$1004,$A25,가계부!$A$5:$A$1004,"&gt;="&amp;DATE($B$3,2,1),가계부!$A$5:$A$1004,"&lt;"&amp;DATE($B$3,3,1)))</f>
        <v>0</v>
      </c>
      <c r="D25" s="52" t="n">
        <f aca="false">IF($A25="","",SUMIFS(가계부!$E$5:$E$1004,가계부!$B$5:$B$1004,"지출",가계부!$C$5:$C$1004,$A25,가계부!$A$5:$A$1004,"&gt;="&amp;DATE($B$3,3,1),가계부!$A$5:$A$1004,"&lt;"&amp;DATE($B$3,4,1)))</f>
        <v>0</v>
      </c>
      <c r="E25" s="52" t="n">
        <f aca="false">IF($A25="","",SUMIFS(가계부!$E$5:$E$1004,가계부!$B$5:$B$1004,"지출",가계부!$C$5:$C$1004,$A25,가계부!$A$5:$A$1004,"&gt;="&amp;DATE($B$3,4,1),가계부!$A$5:$A$1004,"&lt;"&amp;DATE($B$3,5,1)))</f>
        <v>0</v>
      </c>
      <c r="F25" s="52" t="n">
        <f aca="false">IF($A25="","",SUMIFS(가계부!$E$5:$E$1004,가계부!$B$5:$B$1004,"지출",가계부!$C$5:$C$1004,$A25,가계부!$A$5:$A$1004,"&gt;="&amp;DATE($B$3,5,1),가계부!$A$5:$A$1004,"&lt;"&amp;DATE($B$3,6,1)))</f>
        <v>0</v>
      </c>
      <c r="G25" s="52" t="n">
        <f aca="false">IF($A25="","",SUMIFS(가계부!$E$5:$E$1004,가계부!$B$5:$B$1004,"지출",가계부!$C$5:$C$1004,$A25,가계부!$A$5:$A$1004,"&gt;="&amp;DATE($B$3,6,1),가계부!$A$5:$A$1004,"&lt;"&amp;DATE($B$3,7,1)))</f>
        <v>0</v>
      </c>
      <c r="H25" s="52" t="n">
        <f aca="false">IF($A25="","",SUMIFS(가계부!$E$5:$E$1004,가계부!$B$5:$B$1004,"지출",가계부!$C$5:$C$1004,$A25,가계부!$A$5:$A$1004,"&gt;="&amp;DATE($B$3,7,1),가계부!$A$5:$A$1004,"&lt;"&amp;DATE($B$3,8,1)))</f>
        <v>0</v>
      </c>
      <c r="I25" s="52" t="n">
        <f aca="false">IF($A25="","",SUMIFS(가계부!$E$5:$E$1004,가계부!$B$5:$B$1004,"지출",가계부!$C$5:$C$1004,$A25,가계부!$A$5:$A$1004,"&gt;="&amp;DATE($B$3,8,1),가계부!$A$5:$A$1004,"&lt;"&amp;DATE($B$3,9,1)))</f>
        <v>100000</v>
      </c>
      <c r="J25" s="52" t="n">
        <f aca="false">IF($A25="","",SUMIFS(가계부!$E$5:$E$1004,가계부!$B$5:$B$1004,"지출",가계부!$C$5:$C$1004,$A25,가계부!$A$5:$A$1004,"&gt;="&amp;DATE($B$3,9,1),가계부!$A$5:$A$1004,"&lt;"&amp;DATE($B$3,10,1)))</f>
        <v>114800</v>
      </c>
      <c r="K25" s="52" t="n">
        <f aca="false">IF($A25="","",SUMIFS(가계부!$E$5:$E$1004,가계부!$B$5:$B$1004,"지출",가계부!$C$5:$C$1004,$A25,가계부!$A$5:$A$1004,"&gt;="&amp;DATE($B$3,10,1),가계부!$A$5:$A$1004,"&lt;"&amp;DATE($B$3,11,1)))</f>
        <v>100000</v>
      </c>
      <c r="L25" s="52" t="n">
        <f aca="false">IF($A25="","",SUMIFS(가계부!$E$5:$E$1004,가계부!$B$5:$B$1004,"지출",가계부!$C$5:$C$1004,$A25,가계부!$A$5:$A$1004,"&gt;="&amp;DATE($B$3,11,1),가계부!$A$5:$A$1004,"&lt;"&amp;DATE($B$3,12,1)))</f>
        <v>0</v>
      </c>
      <c r="M25" s="52" t="n">
        <f aca="false">IF($A25="","",SUMIFS(가계부!$E$5:$E$1004,가계부!$B$5:$B$1004,"지출",가계부!$C$5:$C$1004,$A25,가계부!$A$5:$A$1004,"&gt;="&amp;DATE($B$3,12,1),가계부!$A$5:$A$1004,"&lt;"&amp;DATE($B$3,13,1)))</f>
        <v>0</v>
      </c>
      <c r="N25" s="53" t="n">
        <f aca="false">IF($A25="","",SUM(B25:M25))</f>
        <v>314800</v>
      </c>
    </row>
    <row r="26" customFormat="false" ht="15" hidden="false" customHeight="false" outlineLevel="0" collapsed="false">
      <c r="A26" s="42" t="str">
        <f aca="false">IF(목록!$C$10="","",목록!$C$10)</f>
        <v>생활용품</v>
      </c>
      <c r="B26" s="52" t="n">
        <f aca="false">IF($A26="","",SUMIFS(가계부!$E$5:$E$1004,가계부!$B$5:$B$1004,"지출",가계부!$C$5:$C$1004,$A26,가계부!$A$5:$A$1004,"&gt;="&amp;DATE($B$3,1,1),가계부!$A$5:$A$1004,"&lt;"&amp;DATE($B$3,2,1)))</f>
        <v>0</v>
      </c>
      <c r="C26" s="52" t="n">
        <f aca="false">IF($A26="","",SUMIFS(가계부!$E$5:$E$1004,가계부!$B$5:$B$1004,"지출",가계부!$C$5:$C$1004,$A26,가계부!$A$5:$A$1004,"&gt;="&amp;DATE($B$3,2,1),가계부!$A$5:$A$1004,"&lt;"&amp;DATE($B$3,3,1)))</f>
        <v>0</v>
      </c>
      <c r="D26" s="52" t="n">
        <f aca="false">IF($A26="","",SUMIFS(가계부!$E$5:$E$1004,가계부!$B$5:$B$1004,"지출",가계부!$C$5:$C$1004,$A26,가계부!$A$5:$A$1004,"&gt;="&amp;DATE($B$3,3,1),가계부!$A$5:$A$1004,"&lt;"&amp;DATE($B$3,4,1)))</f>
        <v>0</v>
      </c>
      <c r="E26" s="52" t="n">
        <f aca="false">IF($A26="","",SUMIFS(가계부!$E$5:$E$1004,가계부!$B$5:$B$1004,"지출",가계부!$C$5:$C$1004,$A26,가계부!$A$5:$A$1004,"&gt;="&amp;DATE($B$3,4,1),가계부!$A$5:$A$1004,"&lt;"&amp;DATE($B$3,5,1)))</f>
        <v>0</v>
      </c>
      <c r="F26" s="52" t="n">
        <f aca="false">IF($A26="","",SUMIFS(가계부!$E$5:$E$1004,가계부!$B$5:$B$1004,"지출",가계부!$C$5:$C$1004,$A26,가계부!$A$5:$A$1004,"&gt;="&amp;DATE($B$3,5,1),가계부!$A$5:$A$1004,"&lt;"&amp;DATE($B$3,6,1)))</f>
        <v>0</v>
      </c>
      <c r="G26" s="52" t="n">
        <f aca="false">IF($A26="","",SUMIFS(가계부!$E$5:$E$1004,가계부!$B$5:$B$1004,"지출",가계부!$C$5:$C$1004,$A26,가계부!$A$5:$A$1004,"&gt;="&amp;DATE($B$3,6,1),가계부!$A$5:$A$1004,"&lt;"&amp;DATE($B$3,7,1)))</f>
        <v>0</v>
      </c>
      <c r="H26" s="52" t="n">
        <f aca="false">IF($A26="","",SUMIFS(가계부!$E$5:$E$1004,가계부!$B$5:$B$1004,"지출",가계부!$C$5:$C$1004,$A26,가계부!$A$5:$A$1004,"&gt;="&amp;DATE($B$3,7,1),가계부!$A$5:$A$1004,"&lt;"&amp;DATE($B$3,8,1)))</f>
        <v>0</v>
      </c>
      <c r="I26" s="52" t="n">
        <f aca="false">IF($A26="","",SUMIFS(가계부!$E$5:$E$1004,가계부!$B$5:$B$1004,"지출",가계부!$C$5:$C$1004,$A26,가계부!$A$5:$A$1004,"&gt;="&amp;DATE($B$3,8,1),가계부!$A$5:$A$1004,"&lt;"&amp;DATE($B$3,9,1)))</f>
        <v>15800</v>
      </c>
      <c r="J26" s="52" t="n">
        <f aca="false">IF($A26="","",SUMIFS(가계부!$E$5:$E$1004,가계부!$B$5:$B$1004,"지출",가계부!$C$5:$C$1004,$A26,가계부!$A$5:$A$1004,"&gt;="&amp;DATE($B$3,9,1),가계부!$A$5:$A$1004,"&lt;"&amp;DATE($B$3,10,1)))</f>
        <v>27500</v>
      </c>
      <c r="K26" s="52" t="n">
        <f aca="false">IF($A26="","",SUMIFS(가계부!$E$5:$E$1004,가계부!$B$5:$B$1004,"지출",가계부!$C$5:$C$1004,$A26,가계부!$A$5:$A$1004,"&gt;="&amp;DATE($B$3,10,1),가계부!$A$5:$A$1004,"&lt;"&amp;DATE($B$3,11,1)))</f>
        <v>31200</v>
      </c>
      <c r="L26" s="52" t="n">
        <f aca="false">IF($A26="","",SUMIFS(가계부!$E$5:$E$1004,가계부!$B$5:$B$1004,"지출",가계부!$C$5:$C$1004,$A26,가계부!$A$5:$A$1004,"&gt;="&amp;DATE($B$3,11,1),가계부!$A$5:$A$1004,"&lt;"&amp;DATE($B$3,12,1)))</f>
        <v>0</v>
      </c>
      <c r="M26" s="52" t="n">
        <f aca="false">IF($A26="","",SUMIFS(가계부!$E$5:$E$1004,가계부!$B$5:$B$1004,"지출",가계부!$C$5:$C$1004,$A26,가계부!$A$5:$A$1004,"&gt;="&amp;DATE($B$3,12,1),가계부!$A$5:$A$1004,"&lt;"&amp;DATE($B$3,13,1)))</f>
        <v>0</v>
      </c>
      <c r="N26" s="53" t="n">
        <f aca="false">IF($A26="","",SUM(B26:M26))</f>
        <v>74500</v>
      </c>
    </row>
    <row r="27" customFormat="false" ht="15" hidden="false" customHeight="false" outlineLevel="0" collapsed="false">
      <c r="A27" s="42" t="str">
        <f aca="false">IF(목록!$C$11="","",목록!$C$11)</f>
        <v>의료·건강</v>
      </c>
      <c r="B27" s="52" t="n">
        <f aca="false">IF($A27="","",SUMIFS(가계부!$E$5:$E$1004,가계부!$B$5:$B$1004,"지출",가계부!$C$5:$C$1004,$A27,가계부!$A$5:$A$1004,"&gt;="&amp;DATE($B$3,1,1),가계부!$A$5:$A$1004,"&lt;"&amp;DATE($B$3,2,1)))</f>
        <v>0</v>
      </c>
      <c r="C27" s="52" t="n">
        <f aca="false">IF($A27="","",SUMIFS(가계부!$E$5:$E$1004,가계부!$B$5:$B$1004,"지출",가계부!$C$5:$C$1004,$A27,가계부!$A$5:$A$1004,"&gt;="&amp;DATE($B$3,2,1),가계부!$A$5:$A$1004,"&lt;"&amp;DATE($B$3,3,1)))</f>
        <v>0</v>
      </c>
      <c r="D27" s="52" t="n">
        <f aca="false">IF($A27="","",SUMIFS(가계부!$E$5:$E$1004,가계부!$B$5:$B$1004,"지출",가계부!$C$5:$C$1004,$A27,가계부!$A$5:$A$1004,"&gt;="&amp;DATE($B$3,3,1),가계부!$A$5:$A$1004,"&lt;"&amp;DATE($B$3,4,1)))</f>
        <v>0</v>
      </c>
      <c r="E27" s="52" t="n">
        <f aca="false">IF($A27="","",SUMIFS(가계부!$E$5:$E$1004,가계부!$B$5:$B$1004,"지출",가계부!$C$5:$C$1004,$A27,가계부!$A$5:$A$1004,"&gt;="&amp;DATE($B$3,4,1),가계부!$A$5:$A$1004,"&lt;"&amp;DATE($B$3,5,1)))</f>
        <v>0</v>
      </c>
      <c r="F27" s="52" t="n">
        <f aca="false">IF($A27="","",SUMIFS(가계부!$E$5:$E$1004,가계부!$B$5:$B$1004,"지출",가계부!$C$5:$C$1004,$A27,가계부!$A$5:$A$1004,"&gt;="&amp;DATE($B$3,5,1),가계부!$A$5:$A$1004,"&lt;"&amp;DATE($B$3,6,1)))</f>
        <v>0</v>
      </c>
      <c r="G27" s="52" t="n">
        <f aca="false">IF($A27="","",SUMIFS(가계부!$E$5:$E$1004,가계부!$B$5:$B$1004,"지출",가계부!$C$5:$C$1004,$A27,가계부!$A$5:$A$1004,"&gt;="&amp;DATE($B$3,6,1),가계부!$A$5:$A$1004,"&lt;"&amp;DATE($B$3,7,1)))</f>
        <v>0</v>
      </c>
      <c r="H27" s="52" t="n">
        <f aca="false">IF($A27="","",SUMIFS(가계부!$E$5:$E$1004,가계부!$B$5:$B$1004,"지출",가계부!$C$5:$C$1004,$A27,가계부!$A$5:$A$1004,"&gt;="&amp;DATE($B$3,7,1),가계부!$A$5:$A$1004,"&lt;"&amp;DATE($B$3,8,1)))</f>
        <v>0</v>
      </c>
      <c r="I27" s="52" t="n">
        <f aca="false">IF($A27="","",SUMIFS(가계부!$E$5:$E$1004,가계부!$B$5:$B$1004,"지출",가계부!$C$5:$C$1004,$A27,가계부!$A$5:$A$1004,"&gt;="&amp;DATE($B$3,8,1),가계부!$A$5:$A$1004,"&lt;"&amp;DATE($B$3,9,1)))</f>
        <v>18500</v>
      </c>
      <c r="J27" s="52" t="n">
        <f aca="false">IF($A27="","",SUMIFS(가계부!$E$5:$E$1004,가계부!$B$5:$B$1004,"지출",가계부!$C$5:$C$1004,$A27,가계부!$A$5:$A$1004,"&gt;="&amp;DATE($B$3,9,1),가계부!$A$5:$A$1004,"&lt;"&amp;DATE($B$3,10,1)))</f>
        <v>20000</v>
      </c>
      <c r="K27" s="52" t="n">
        <f aca="false">IF($A27="","",SUMIFS(가계부!$E$5:$E$1004,가계부!$B$5:$B$1004,"지출",가계부!$C$5:$C$1004,$A27,가계부!$A$5:$A$1004,"&gt;="&amp;DATE($B$3,10,1),가계부!$A$5:$A$1004,"&lt;"&amp;DATE($B$3,11,1)))</f>
        <v>10900</v>
      </c>
      <c r="L27" s="52" t="n">
        <f aca="false">IF($A27="","",SUMIFS(가계부!$E$5:$E$1004,가계부!$B$5:$B$1004,"지출",가계부!$C$5:$C$1004,$A27,가계부!$A$5:$A$1004,"&gt;="&amp;DATE($B$3,11,1),가계부!$A$5:$A$1004,"&lt;"&amp;DATE($B$3,12,1)))</f>
        <v>0</v>
      </c>
      <c r="M27" s="52" t="n">
        <f aca="false">IF($A27="","",SUMIFS(가계부!$E$5:$E$1004,가계부!$B$5:$B$1004,"지출",가계부!$C$5:$C$1004,$A27,가계부!$A$5:$A$1004,"&gt;="&amp;DATE($B$3,12,1),가계부!$A$5:$A$1004,"&lt;"&amp;DATE($B$3,13,1)))</f>
        <v>0</v>
      </c>
      <c r="N27" s="53" t="n">
        <f aca="false">IF($A27="","",SUM(B27:M27))</f>
        <v>49400</v>
      </c>
    </row>
    <row r="28" customFormat="false" ht="15" hidden="false" customHeight="false" outlineLevel="0" collapsed="false">
      <c r="A28" s="42" t="str">
        <f aca="false">IF(목록!$C$12="","",목록!$C$12)</f>
        <v>교육</v>
      </c>
      <c r="B28" s="52" t="n">
        <f aca="false">IF($A28="","",SUMIFS(가계부!$E$5:$E$1004,가계부!$B$5:$B$1004,"지출",가계부!$C$5:$C$1004,$A28,가계부!$A$5:$A$1004,"&gt;="&amp;DATE($B$3,1,1),가계부!$A$5:$A$1004,"&lt;"&amp;DATE($B$3,2,1)))</f>
        <v>0</v>
      </c>
      <c r="C28" s="52" t="n">
        <f aca="false">IF($A28="","",SUMIFS(가계부!$E$5:$E$1004,가계부!$B$5:$B$1004,"지출",가계부!$C$5:$C$1004,$A28,가계부!$A$5:$A$1004,"&gt;="&amp;DATE($B$3,2,1),가계부!$A$5:$A$1004,"&lt;"&amp;DATE($B$3,3,1)))</f>
        <v>0</v>
      </c>
      <c r="D28" s="52" t="n">
        <f aca="false">IF($A28="","",SUMIFS(가계부!$E$5:$E$1004,가계부!$B$5:$B$1004,"지출",가계부!$C$5:$C$1004,$A28,가계부!$A$5:$A$1004,"&gt;="&amp;DATE($B$3,3,1),가계부!$A$5:$A$1004,"&lt;"&amp;DATE($B$3,4,1)))</f>
        <v>0</v>
      </c>
      <c r="E28" s="52" t="n">
        <f aca="false">IF($A28="","",SUMIFS(가계부!$E$5:$E$1004,가계부!$B$5:$B$1004,"지출",가계부!$C$5:$C$1004,$A28,가계부!$A$5:$A$1004,"&gt;="&amp;DATE($B$3,4,1),가계부!$A$5:$A$1004,"&lt;"&amp;DATE($B$3,5,1)))</f>
        <v>0</v>
      </c>
      <c r="F28" s="52" t="n">
        <f aca="false">IF($A28="","",SUMIFS(가계부!$E$5:$E$1004,가계부!$B$5:$B$1004,"지출",가계부!$C$5:$C$1004,$A28,가계부!$A$5:$A$1004,"&gt;="&amp;DATE($B$3,5,1),가계부!$A$5:$A$1004,"&lt;"&amp;DATE($B$3,6,1)))</f>
        <v>0</v>
      </c>
      <c r="G28" s="52" t="n">
        <f aca="false">IF($A28="","",SUMIFS(가계부!$E$5:$E$1004,가계부!$B$5:$B$1004,"지출",가계부!$C$5:$C$1004,$A28,가계부!$A$5:$A$1004,"&gt;="&amp;DATE($B$3,6,1),가계부!$A$5:$A$1004,"&lt;"&amp;DATE($B$3,7,1)))</f>
        <v>0</v>
      </c>
      <c r="H28" s="52" t="n">
        <f aca="false">IF($A28="","",SUMIFS(가계부!$E$5:$E$1004,가계부!$B$5:$B$1004,"지출",가계부!$C$5:$C$1004,$A28,가계부!$A$5:$A$1004,"&gt;="&amp;DATE($B$3,7,1),가계부!$A$5:$A$1004,"&lt;"&amp;DATE($B$3,8,1)))</f>
        <v>0</v>
      </c>
      <c r="I28" s="52" t="n">
        <f aca="false">IF($A28="","",SUMIFS(가계부!$E$5:$E$1004,가계부!$B$5:$B$1004,"지출",가계부!$C$5:$C$1004,$A28,가계부!$A$5:$A$1004,"&gt;="&amp;DATE($B$3,8,1),가계부!$A$5:$A$1004,"&lt;"&amp;DATE($B$3,9,1)))</f>
        <v>0</v>
      </c>
      <c r="J28" s="52" t="n">
        <f aca="false">IF($A28="","",SUMIFS(가계부!$E$5:$E$1004,가계부!$B$5:$B$1004,"지출",가계부!$C$5:$C$1004,$A28,가계부!$A$5:$A$1004,"&gt;="&amp;DATE($B$3,9,1),가계부!$A$5:$A$1004,"&lt;"&amp;DATE($B$3,10,1)))</f>
        <v>49000</v>
      </c>
      <c r="K28" s="52" t="n">
        <f aca="false">IF($A28="","",SUMIFS(가계부!$E$5:$E$1004,가계부!$B$5:$B$1004,"지출",가계부!$C$5:$C$1004,$A28,가계부!$A$5:$A$1004,"&gt;="&amp;DATE($B$3,10,1),가계부!$A$5:$A$1004,"&lt;"&amp;DATE($B$3,11,1)))</f>
        <v>18000</v>
      </c>
      <c r="L28" s="52" t="n">
        <f aca="false">IF($A28="","",SUMIFS(가계부!$E$5:$E$1004,가계부!$B$5:$B$1004,"지출",가계부!$C$5:$C$1004,$A28,가계부!$A$5:$A$1004,"&gt;="&amp;DATE($B$3,11,1),가계부!$A$5:$A$1004,"&lt;"&amp;DATE($B$3,12,1)))</f>
        <v>0</v>
      </c>
      <c r="M28" s="52" t="n">
        <f aca="false">IF($A28="","",SUMIFS(가계부!$E$5:$E$1004,가계부!$B$5:$B$1004,"지출",가계부!$C$5:$C$1004,$A28,가계부!$A$5:$A$1004,"&gt;="&amp;DATE($B$3,12,1),가계부!$A$5:$A$1004,"&lt;"&amp;DATE($B$3,13,1)))</f>
        <v>0</v>
      </c>
      <c r="N28" s="53" t="n">
        <f aca="false">IF($A28="","",SUM(B28:M28))</f>
        <v>67000</v>
      </c>
    </row>
    <row r="29" customFormat="false" ht="15" hidden="false" customHeight="false" outlineLevel="0" collapsed="false">
      <c r="A29" s="42" t="str">
        <f aca="false">IF(목록!$C$13="","",목록!$C$13)</f>
        <v>문화·여가</v>
      </c>
      <c r="B29" s="52" t="n">
        <f aca="false">IF($A29="","",SUMIFS(가계부!$E$5:$E$1004,가계부!$B$5:$B$1004,"지출",가계부!$C$5:$C$1004,$A29,가계부!$A$5:$A$1004,"&gt;="&amp;DATE($B$3,1,1),가계부!$A$5:$A$1004,"&lt;"&amp;DATE($B$3,2,1)))</f>
        <v>0</v>
      </c>
      <c r="C29" s="52" t="n">
        <f aca="false">IF($A29="","",SUMIFS(가계부!$E$5:$E$1004,가계부!$B$5:$B$1004,"지출",가계부!$C$5:$C$1004,$A29,가계부!$A$5:$A$1004,"&gt;="&amp;DATE($B$3,2,1),가계부!$A$5:$A$1004,"&lt;"&amp;DATE($B$3,3,1)))</f>
        <v>0</v>
      </c>
      <c r="D29" s="52" t="n">
        <f aca="false">IF($A29="","",SUMIFS(가계부!$E$5:$E$1004,가계부!$B$5:$B$1004,"지출",가계부!$C$5:$C$1004,$A29,가계부!$A$5:$A$1004,"&gt;="&amp;DATE($B$3,3,1),가계부!$A$5:$A$1004,"&lt;"&amp;DATE($B$3,4,1)))</f>
        <v>0</v>
      </c>
      <c r="E29" s="52" t="n">
        <f aca="false">IF($A29="","",SUMIFS(가계부!$E$5:$E$1004,가계부!$B$5:$B$1004,"지출",가계부!$C$5:$C$1004,$A29,가계부!$A$5:$A$1004,"&gt;="&amp;DATE($B$3,4,1),가계부!$A$5:$A$1004,"&lt;"&amp;DATE($B$3,5,1)))</f>
        <v>0</v>
      </c>
      <c r="F29" s="52" t="n">
        <f aca="false">IF($A29="","",SUMIFS(가계부!$E$5:$E$1004,가계부!$B$5:$B$1004,"지출",가계부!$C$5:$C$1004,$A29,가계부!$A$5:$A$1004,"&gt;="&amp;DATE($B$3,5,1),가계부!$A$5:$A$1004,"&lt;"&amp;DATE($B$3,6,1)))</f>
        <v>0</v>
      </c>
      <c r="G29" s="52" t="n">
        <f aca="false">IF($A29="","",SUMIFS(가계부!$E$5:$E$1004,가계부!$B$5:$B$1004,"지출",가계부!$C$5:$C$1004,$A29,가계부!$A$5:$A$1004,"&gt;="&amp;DATE($B$3,6,1),가계부!$A$5:$A$1004,"&lt;"&amp;DATE($B$3,7,1)))</f>
        <v>0</v>
      </c>
      <c r="H29" s="52" t="n">
        <f aca="false">IF($A29="","",SUMIFS(가계부!$E$5:$E$1004,가계부!$B$5:$B$1004,"지출",가계부!$C$5:$C$1004,$A29,가계부!$A$5:$A$1004,"&gt;="&amp;DATE($B$3,7,1),가계부!$A$5:$A$1004,"&lt;"&amp;DATE($B$3,8,1)))</f>
        <v>0</v>
      </c>
      <c r="I29" s="52" t="n">
        <f aca="false">IF($A29="","",SUMIFS(가계부!$E$5:$E$1004,가계부!$B$5:$B$1004,"지출",가계부!$C$5:$C$1004,$A29,가계부!$A$5:$A$1004,"&gt;="&amp;DATE($B$3,8,1),가계부!$A$5:$A$1004,"&lt;"&amp;DATE($B$3,9,1)))</f>
        <v>70500</v>
      </c>
      <c r="J29" s="52" t="n">
        <f aca="false">IF($A29="","",SUMIFS(가계부!$E$5:$E$1004,가계부!$B$5:$B$1004,"지출",가계부!$C$5:$C$1004,$A29,가계부!$A$5:$A$1004,"&gt;="&amp;DATE($B$3,9,1),가계부!$A$5:$A$1004,"&lt;"&amp;DATE($B$3,10,1)))</f>
        <v>13500</v>
      </c>
      <c r="K29" s="52" t="n">
        <f aca="false">IF($A29="","",SUMIFS(가계부!$E$5:$E$1004,가계부!$B$5:$B$1004,"지출",가계부!$C$5:$C$1004,$A29,가계부!$A$5:$A$1004,"&gt;="&amp;DATE($B$3,10,1),가계부!$A$5:$A$1004,"&lt;"&amp;DATE($B$3,11,1)))</f>
        <v>37500</v>
      </c>
      <c r="L29" s="52" t="n">
        <f aca="false">IF($A29="","",SUMIFS(가계부!$E$5:$E$1004,가계부!$B$5:$B$1004,"지출",가계부!$C$5:$C$1004,$A29,가계부!$A$5:$A$1004,"&gt;="&amp;DATE($B$3,11,1),가계부!$A$5:$A$1004,"&lt;"&amp;DATE($B$3,12,1)))</f>
        <v>0</v>
      </c>
      <c r="M29" s="52" t="n">
        <f aca="false">IF($A29="","",SUMIFS(가계부!$E$5:$E$1004,가계부!$B$5:$B$1004,"지출",가계부!$C$5:$C$1004,$A29,가계부!$A$5:$A$1004,"&gt;="&amp;DATE($B$3,12,1),가계부!$A$5:$A$1004,"&lt;"&amp;DATE($B$3,13,1)))</f>
        <v>0</v>
      </c>
      <c r="N29" s="53" t="n">
        <f aca="false">IF($A29="","",SUM(B29:M29))</f>
        <v>121500</v>
      </c>
    </row>
    <row r="30" customFormat="false" ht="15" hidden="false" customHeight="false" outlineLevel="0" collapsed="false">
      <c r="A30" s="42" t="str">
        <f aca="false">IF(목록!$C$14="","",목록!$C$14)</f>
        <v>경조사·선물</v>
      </c>
      <c r="B30" s="52" t="n">
        <f aca="false">IF($A30="","",SUMIFS(가계부!$E$5:$E$1004,가계부!$B$5:$B$1004,"지출",가계부!$C$5:$C$1004,$A30,가계부!$A$5:$A$1004,"&gt;="&amp;DATE($B$3,1,1),가계부!$A$5:$A$1004,"&lt;"&amp;DATE($B$3,2,1)))</f>
        <v>0</v>
      </c>
      <c r="C30" s="52" t="n">
        <f aca="false">IF($A30="","",SUMIFS(가계부!$E$5:$E$1004,가계부!$B$5:$B$1004,"지출",가계부!$C$5:$C$1004,$A30,가계부!$A$5:$A$1004,"&gt;="&amp;DATE($B$3,2,1),가계부!$A$5:$A$1004,"&lt;"&amp;DATE($B$3,3,1)))</f>
        <v>0</v>
      </c>
      <c r="D30" s="52" t="n">
        <f aca="false">IF($A30="","",SUMIFS(가계부!$E$5:$E$1004,가계부!$B$5:$B$1004,"지출",가계부!$C$5:$C$1004,$A30,가계부!$A$5:$A$1004,"&gt;="&amp;DATE($B$3,3,1),가계부!$A$5:$A$1004,"&lt;"&amp;DATE($B$3,4,1)))</f>
        <v>0</v>
      </c>
      <c r="E30" s="52" t="n">
        <f aca="false">IF($A30="","",SUMIFS(가계부!$E$5:$E$1004,가계부!$B$5:$B$1004,"지출",가계부!$C$5:$C$1004,$A30,가계부!$A$5:$A$1004,"&gt;="&amp;DATE($B$3,4,1),가계부!$A$5:$A$1004,"&lt;"&amp;DATE($B$3,5,1)))</f>
        <v>0</v>
      </c>
      <c r="F30" s="52" t="n">
        <f aca="false">IF($A30="","",SUMIFS(가계부!$E$5:$E$1004,가계부!$B$5:$B$1004,"지출",가계부!$C$5:$C$1004,$A30,가계부!$A$5:$A$1004,"&gt;="&amp;DATE($B$3,5,1),가계부!$A$5:$A$1004,"&lt;"&amp;DATE($B$3,6,1)))</f>
        <v>0</v>
      </c>
      <c r="G30" s="52" t="n">
        <f aca="false">IF($A30="","",SUMIFS(가계부!$E$5:$E$1004,가계부!$B$5:$B$1004,"지출",가계부!$C$5:$C$1004,$A30,가계부!$A$5:$A$1004,"&gt;="&amp;DATE($B$3,6,1),가계부!$A$5:$A$1004,"&lt;"&amp;DATE($B$3,7,1)))</f>
        <v>0</v>
      </c>
      <c r="H30" s="52" t="n">
        <f aca="false">IF($A30="","",SUMIFS(가계부!$E$5:$E$1004,가계부!$B$5:$B$1004,"지출",가계부!$C$5:$C$1004,$A30,가계부!$A$5:$A$1004,"&gt;="&amp;DATE($B$3,7,1),가계부!$A$5:$A$1004,"&lt;"&amp;DATE($B$3,8,1)))</f>
        <v>0</v>
      </c>
      <c r="I30" s="52" t="n">
        <f aca="false">IF($A30="","",SUMIFS(가계부!$E$5:$E$1004,가계부!$B$5:$B$1004,"지출",가계부!$C$5:$C$1004,$A30,가계부!$A$5:$A$1004,"&gt;="&amp;DATE($B$3,8,1),가계부!$A$5:$A$1004,"&lt;"&amp;DATE($B$3,9,1)))</f>
        <v>0</v>
      </c>
      <c r="J30" s="52" t="n">
        <f aca="false">IF($A30="","",SUMIFS(가계부!$E$5:$E$1004,가계부!$B$5:$B$1004,"지출",가계부!$C$5:$C$1004,$A30,가계부!$A$5:$A$1004,"&gt;="&amp;DATE($B$3,9,1),가계부!$A$5:$A$1004,"&lt;"&amp;DATE($B$3,10,1)))</f>
        <v>168000</v>
      </c>
      <c r="K30" s="52" t="n">
        <f aca="false">IF($A30="","",SUMIFS(가계부!$E$5:$E$1004,가계부!$B$5:$B$1004,"지출",가계부!$C$5:$C$1004,$A30,가계부!$A$5:$A$1004,"&gt;="&amp;DATE($B$3,10,1),가계부!$A$5:$A$1004,"&lt;"&amp;DATE($B$3,11,1)))</f>
        <v>200000</v>
      </c>
      <c r="L30" s="52" t="n">
        <f aca="false">IF($A30="","",SUMIFS(가계부!$E$5:$E$1004,가계부!$B$5:$B$1004,"지출",가계부!$C$5:$C$1004,$A30,가계부!$A$5:$A$1004,"&gt;="&amp;DATE($B$3,11,1),가계부!$A$5:$A$1004,"&lt;"&amp;DATE($B$3,12,1)))</f>
        <v>0</v>
      </c>
      <c r="M30" s="52" t="n">
        <f aca="false">IF($A30="","",SUMIFS(가계부!$E$5:$E$1004,가계부!$B$5:$B$1004,"지출",가계부!$C$5:$C$1004,$A30,가계부!$A$5:$A$1004,"&gt;="&amp;DATE($B$3,12,1),가계부!$A$5:$A$1004,"&lt;"&amp;DATE($B$3,13,1)))</f>
        <v>0</v>
      </c>
      <c r="N30" s="53" t="n">
        <f aca="false">IF($A30="","",SUM(B30:M30))</f>
        <v>368000</v>
      </c>
    </row>
    <row r="31" customFormat="false" ht="15" hidden="false" customHeight="false" outlineLevel="0" collapsed="false">
      <c r="A31" s="42" t="str">
        <f aca="false">IF(목록!$C$15="","",목록!$C$15)</f>
        <v>보험</v>
      </c>
      <c r="B31" s="52" t="n">
        <f aca="false">IF($A31="","",SUMIFS(가계부!$E$5:$E$1004,가계부!$B$5:$B$1004,"지출",가계부!$C$5:$C$1004,$A31,가계부!$A$5:$A$1004,"&gt;="&amp;DATE($B$3,1,1),가계부!$A$5:$A$1004,"&lt;"&amp;DATE($B$3,2,1)))</f>
        <v>0</v>
      </c>
      <c r="C31" s="52" t="n">
        <f aca="false">IF($A31="","",SUMIFS(가계부!$E$5:$E$1004,가계부!$B$5:$B$1004,"지출",가계부!$C$5:$C$1004,$A31,가계부!$A$5:$A$1004,"&gt;="&amp;DATE($B$3,2,1),가계부!$A$5:$A$1004,"&lt;"&amp;DATE($B$3,3,1)))</f>
        <v>0</v>
      </c>
      <c r="D31" s="52" t="n">
        <f aca="false">IF($A31="","",SUMIFS(가계부!$E$5:$E$1004,가계부!$B$5:$B$1004,"지출",가계부!$C$5:$C$1004,$A31,가계부!$A$5:$A$1004,"&gt;="&amp;DATE($B$3,3,1),가계부!$A$5:$A$1004,"&lt;"&amp;DATE($B$3,4,1)))</f>
        <v>0</v>
      </c>
      <c r="E31" s="52" t="n">
        <f aca="false">IF($A31="","",SUMIFS(가계부!$E$5:$E$1004,가계부!$B$5:$B$1004,"지출",가계부!$C$5:$C$1004,$A31,가계부!$A$5:$A$1004,"&gt;="&amp;DATE($B$3,4,1),가계부!$A$5:$A$1004,"&lt;"&amp;DATE($B$3,5,1)))</f>
        <v>0</v>
      </c>
      <c r="F31" s="52" t="n">
        <f aca="false">IF($A31="","",SUMIFS(가계부!$E$5:$E$1004,가계부!$B$5:$B$1004,"지출",가계부!$C$5:$C$1004,$A31,가계부!$A$5:$A$1004,"&gt;="&amp;DATE($B$3,5,1),가계부!$A$5:$A$1004,"&lt;"&amp;DATE($B$3,6,1)))</f>
        <v>0</v>
      </c>
      <c r="G31" s="52" t="n">
        <f aca="false">IF($A31="","",SUMIFS(가계부!$E$5:$E$1004,가계부!$B$5:$B$1004,"지출",가계부!$C$5:$C$1004,$A31,가계부!$A$5:$A$1004,"&gt;="&amp;DATE($B$3,6,1),가계부!$A$5:$A$1004,"&lt;"&amp;DATE($B$3,7,1)))</f>
        <v>0</v>
      </c>
      <c r="H31" s="52" t="n">
        <f aca="false">IF($A31="","",SUMIFS(가계부!$E$5:$E$1004,가계부!$B$5:$B$1004,"지출",가계부!$C$5:$C$1004,$A31,가계부!$A$5:$A$1004,"&gt;="&amp;DATE($B$3,7,1),가계부!$A$5:$A$1004,"&lt;"&amp;DATE($B$3,8,1)))</f>
        <v>0</v>
      </c>
      <c r="I31" s="52" t="n">
        <f aca="false">IF($A31="","",SUMIFS(가계부!$E$5:$E$1004,가계부!$B$5:$B$1004,"지출",가계부!$C$5:$C$1004,$A31,가계부!$A$5:$A$1004,"&gt;="&amp;DATE($B$3,8,1),가계부!$A$5:$A$1004,"&lt;"&amp;DATE($B$3,9,1)))</f>
        <v>52000</v>
      </c>
      <c r="J31" s="52" t="n">
        <f aca="false">IF($A31="","",SUMIFS(가계부!$E$5:$E$1004,가계부!$B$5:$B$1004,"지출",가계부!$C$5:$C$1004,$A31,가계부!$A$5:$A$1004,"&gt;="&amp;DATE($B$3,9,1),가계부!$A$5:$A$1004,"&lt;"&amp;DATE($B$3,10,1)))</f>
        <v>52000</v>
      </c>
      <c r="K31" s="52" t="n">
        <f aca="false">IF($A31="","",SUMIFS(가계부!$E$5:$E$1004,가계부!$B$5:$B$1004,"지출",가계부!$C$5:$C$1004,$A31,가계부!$A$5:$A$1004,"&gt;="&amp;DATE($B$3,10,1),가계부!$A$5:$A$1004,"&lt;"&amp;DATE($B$3,11,1)))</f>
        <v>52000</v>
      </c>
      <c r="L31" s="52" t="n">
        <f aca="false">IF($A31="","",SUMIFS(가계부!$E$5:$E$1004,가계부!$B$5:$B$1004,"지출",가계부!$C$5:$C$1004,$A31,가계부!$A$5:$A$1004,"&gt;="&amp;DATE($B$3,11,1),가계부!$A$5:$A$1004,"&lt;"&amp;DATE($B$3,12,1)))</f>
        <v>0</v>
      </c>
      <c r="M31" s="52" t="n">
        <f aca="false">IF($A31="","",SUMIFS(가계부!$E$5:$E$1004,가계부!$B$5:$B$1004,"지출",가계부!$C$5:$C$1004,$A31,가계부!$A$5:$A$1004,"&gt;="&amp;DATE($B$3,12,1),가계부!$A$5:$A$1004,"&lt;"&amp;DATE($B$3,13,1)))</f>
        <v>0</v>
      </c>
      <c r="N31" s="53" t="n">
        <f aca="false">IF($A31="","",SUM(B31:M31))</f>
        <v>156000</v>
      </c>
    </row>
    <row r="32" customFormat="false" ht="15" hidden="false" customHeight="false" outlineLevel="0" collapsed="false">
      <c r="A32" s="42" t="str">
        <f aca="false">IF(목록!$C$16="","",목록!$C$16)</f>
        <v>의류·미용</v>
      </c>
      <c r="B32" s="52" t="n">
        <f aca="false">IF($A32="","",SUMIFS(가계부!$E$5:$E$1004,가계부!$B$5:$B$1004,"지출",가계부!$C$5:$C$1004,$A32,가계부!$A$5:$A$1004,"&gt;="&amp;DATE($B$3,1,1),가계부!$A$5:$A$1004,"&lt;"&amp;DATE($B$3,2,1)))</f>
        <v>0</v>
      </c>
      <c r="C32" s="52" t="n">
        <f aca="false">IF($A32="","",SUMIFS(가계부!$E$5:$E$1004,가계부!$B$5:$B$1004,"지출",가계부!$C$5:$C$1004,$A32,가계부!$A$5:$A$1004,"&gt;="&amp;DATE($B$3,2,1),가계부!$A$5:$A$1004,"&lt;"&amp;DATE($B$3,3,1)))</f>
        <v>0</v>
      </c>
      <c r="D32" s="52" t="n">
        <f aca="false">IF($A32="","",SUMIFS(가계부!$E$5:$E$1004,가계부!$B$5:$B$1004,"지출",가계부!$C$5:$C$1004,$A32,가계부!$A$5:$A$1004,"&gt;="&amp;DATE($B$3,3,1),가계부!$A$5:$A$1004,"&lt;"&amp;DATE($B$3,4,1)))</f>
        <v>0</v>
      </c>
      <c r="E32" s="52" t="n">
        <f aca="false">IF($A32="","",SUMIFS(가계부!$E$5:$E$1004,가계부!$B$5:$B$1004,"지출",가계부!$C$5:$C$1004,$A32,가계부!$A$5:$A$1004,"&gt;="&amp;DATE($B$3,4,1),가계부!$A$5:$A$1004,"&lt;"&amp;DATE($B$3,5,1)))</f>
        <v>0</v>
      </c>
      <c r="F32" s="52" t="n">
        <f aca="false">IF($A32="","",SUMIFS(가계부!$E$5:$E$1004,가계부!$B$5:$B$1004,"지출",가계부!$C$5:$C$1004,$A32,가계부!$A$5:$A$1004,"&gt;="&amp;DATE($B$3,5,1),가계부!$A$5:$A$1004,"&lt;"&amp;DATE($B$3,6,1)))</f>
        <v>0</v>
      </c>
      <c r="G32" s="52" t="n">
        <f aca="false">IF($A32="","",SUMIFS(가계부!$E$5:$E$1004,가계부!$B$5:$B$1004,"지출",가계부!$C$5:$C$1004,$A32,가계부!$A$5:$A$1004,"&gt;="&amp;DATE($B$3,6,1),가계부!$A$5:$A$1004,"&lt;"&amp;DATE($B$3,7,1)))</f>
        <v>0</v>
      </c>
      <c r="H32" s="52" t="n">
        <f aca="false">IF($A32="","",SUMIFS(가계부!$E$5:$E$1004,가계부!$B$5:$B$1004,"지출",가계부!$C$5:$C$1004,$A32,가계부!$A$5:$A$1004,"&gt;="&amp;DATE($B$3,7,1),가계부!$A$5:$A$1004,"&lt;"&amp;DATE($B$3,8,1)))</f>
        <v>0</v>
      </c>
      <c r="I32" s="52" t="n">
        <f aca="false">IF($A32="","",SUMIFS(가계부!$E$5:$E$1004,가계부!$B$5:$B$1004,"지출",가계부!$C$5:$C$1004,$A32,가계부!$A$5:$A$1004,"&gt;="&amp;DATE($B$3,8,1),가계부!$A$5:$A$1004,"&lt;"&amp;DATE($B$3,9,1)))</f>
        <v>25000</v>
      </c>
      <c r="J32" s="52" t="n">
        <f aca="false">IF($A32="","",SUMIFS(가계부!$E$5:$E$1004,가계부!$B$5:$B$1004,"지출",가계부!$C$5:$C$1004,$A32,가계부!$A$5:$A$1004,"&gt;="&amp;DATE($B$3,9,1),가계부!$A$5:$A$1004,"&lt;"&amp;DATE($B$3,10,1)))</f>
        <v>0</v>
      </c>
      <c r="K32" s="52" t="n">
        <f aca="false">IF($A32="","",SUMIFS(가계부!$E$5:$E$1004,가계부!$B$5:$B$1004,"지출",가계부!$C$5:$C$1004,$A32,가계부!$A$5:$A$1004,"&gt;="&amp;DATE($B$3,10,1),가계부!$A$5:$A$1004,"&lt;"&amp;DATE($B$3,11,1)))</f>
        <v>89000</v>
      </c>
      <c r="L32" s="52" t="n">
        <f aca="false">IF($A32="","",SUMIFS(가계부!$E$5:$E$1004,가계부!$B$5:$B$1004,"지출",가계부!$C$5:$C$1004,$A32,가계부!$A$5:$A$1004,"&gt;="&amp;DATE($B$3,11,1),가계부!$A$5:$A$1004,"&lt;"&amp;DATE($B$3,12,1)))</f>
        <v>0</v>
      </c>
      <c r="M32" s="52" t="n">
        <f aca="false">IF($A32="","",SUMIFS(가계부!$E$5:$E$1004,가계부!$B$5:$B$1004,"지출",가계부!$C$5:$C$1004,$A32,가계부!$A$5:$A$1004,"&gt;="&amp;DATE($B$3,12,1),가계부!$A$5:$A$1004,"&lt;"&amp;DATE($B$3,13,1)))</f>
        <v>0</v>
      </c>
      <c r="N32" s="53" t="n">
        <f aca="false">IF($A32="","",SUM(B32:M32))</f>
        <v>114000</v>
      </c>
    </row>
    <row r="33" customFormat="false" ht="15" hidden="false" customHeight="false" outlineLevel="0" collapsed="false">
      <c r="A33" s="42" t="str">
        <f aca="false">IF(목록!$C$17="","",목록!$C$17)</f>
        <v>기타</v>
      </c>
      <c r="B33" s="52" t="n">
        <f aca="false">IF($A33="","",SUMIFS(가계부!$E$5:$E$1004,가계부!$B$5:$B$1004,"지출",가계부!$C$5:$C$1004,$A33,가계부!$A$5:$A$1004,"&gt;="&amp;DATE($B$3,1,1),가계부!$A$5:$A$1004,"&lt;"&amp;DATE($B$3,2,1)))</f>
        <v>0</v>
      </c>
      <c r="C33" s="52" t="n">
        <f aca="false">IF($A33="","",SUMIFS(가계부!$E$5:$E$1004,가계부!$B$5:$B$1004,"지출",가계부!$C$5:$C$1004,$A33,가계부!$A$5:$A$1004,"&gt;="&amp;DATE($B$3,2,1),가계부!$A$5:$A$1004,"&lt;"&amp;DATE($B$3,3,1)))</f>
        <v>0</v>
      </c>
      <c r="D33" s="52" t="n">
        <f aca="false">IF($A33="","",SUMIFS(가계부!$E$5:$E$1004,가계부!$B$5:$B$1004,"지출",가계부!$C$5:$C$1004,$A33,가계부!$A$5:$A$1004,"&gt;="&amp;DATE($B$3,3,1),가계부!$A$5:$A$1004,"&lt;"&amp;DATE($B$3,4,1)))</f>
        <v>0</v>
      </c>
      <c r="E33" s="52" t="n">
        <f aca="false">IF($A33="","",SUMIFS(가계부!$E$5:$E$1004,가계부!$B$5:$B$1004,"지출",가계부!$C$5:$C$1004,$A33,가계부!$A$5:$A$1004,"&gt;="&amp;DATE($B$3,4,1),가계부!$A$5:$A$1004,"&lt;"&amp;DATE($B$3,5,1)))</f>
        <v>0</v>
      </c>
      <c r="F33" s="52" t="n">
        <f aca="false">IF($A33="","",SUMIFS(가계부!$E$5:$E$1004,가계부!$B$5:$B$1004,"지출",가계부!$C$5:$C$1004,$A33,가계부!$A$5:$A$1004,"&gt;="&amp;DATE($B$3,5,1),가계부!$A$5:$A$1004,"&lt;"&amp;DATE($B$3,6,1)))</f>
        <v>0</v>
      </c>
      <c r="G33" s="52" t="n">
        <f aca="false">IF($A33="","",SUMIFS(가계부!$E$5:$E$1004,가계부!$B$5:$B$1004,"지출",가계부!$C$5:$C$1004,$A33,가계부!$A$5:$A$1004,"&gt;="&amp;DATE($B$3,6,1),가계부!$A$5:$A$1004,"&lt;"&amp;DATE($B$3,7,1)))</f>
        <v>0</v>
      </c>
      <c r="H33" s="52" t="n">
        <f aca="false">IF($A33="","",SUMIFS(가계부!$E$5:$E$1004,가계부!$B$5:$B$1004,"지출",가계부!$C$5:$C$1004,$A33,가계부!$A$5:$A$1004,"&gt;="&amp;DATE($B$3,7,1),가계부!$A$5:$A$1004,"&lt;"&amp;DATE($B$3,8,1)))</f>
        <v>0</v>
      </c>
      <c r="I33" s="52" t="n">
        <f aca="false">IF($A33="","",SUMIFS(가계부!$E$5:$E$1004,가계부!$B$5:$B$1004,"지출",가계부!$C$5:$C$1004,$A33,가계부!$A$5:$A$1004,"&gt;="&amp;DATE($B$3,8,1),가계부!$A$5:$A$1004,"&lt;"&amp;DATE($B$3,9,1)))</f>
        <v>0</v>
      </c>
      <c r="J33" s="52" t="n">
        <f aca="false">IF($A33="","",SUMIFS(가계부!$E$5:$E$1004,가계부!$B$5:$B$1004,"지출",가계부!$C$5:$C$1004,$A33,가계부!$A$5:$A$1004,"&gt;="&amp;DATE($B$3,9,1),가계부!$A$5:$A$1004,"&lt;"&amp;DATE($B$3,10,1)))</f>
        <v>0</v>
      </c>
      <c r="K33" s="52" t="n">
        <f aca="false">IF($A33="","",SUMIFS(가계부!$E$5:$E$1004,가계부!$B$5:$B$1004,"지출",가계부!$C$5:$C$1004,$A33,가계부!$A$5:$A$1004,"&gt;="&amp;DATE($B$3,10,1),가계부!$A$5:$A$1004,"&lt;"&amp;DATE($B$3,11,1)))</f>
        <v>4500</v>
      </c>
      <c r="L33" s="52" t="n">
        <f aca="false">IF($A33="","",SUMIFS(가계부!$E$5:$E$1004,가계부!$B$5:$B$1004,"지출",가계부!$C$5:$C$1004,$A33,가계부!$A$5:$A$1004,"&gt;="&amp;DATE($B$3,11,1),가계부!$A$5:$A$1004,"&lt;"&amp;DATE($B$3,12,1)))</f>
        <v>0</v>
      </c>
      <c r="M33" s="52" t="n">
        <f aca="false">IF($A33="","",SUMIFS(가계부!$E$5:$E$1004,가계부!$B$5:$B$1004,"지출",가계부!$C$5:$C$1004,$A33,가계부!$A$5:$A$1004,"&gt;="&amp;DATE($B$3,12,1),가계부!$A$5:$A$1004,"&lt;"&amp;DATE($B$3,13,1)))</f>
        <v>0</v>
      </c>
      <c r="N33" s="53" t="n">
        <f aca="false">IF($A33="","",SUM(B33:M33))</f>
        <v>4500</v>
      </c>
    </row>
    <row r="34" customFormat="false" ht="15" hidden="false" customHeight="false" outlineLevel="0" collapsed="false">
      <c r="A34" s="42" t="str">
        <f aca="false">IF(목록!$C$18="","",목록!$C$18)</f>
        <v/>
      </c>
      <c r="B34" s="52" t="str">
        <f aca="false">IF($A34="","",SUMIFS(가계부!$E$5:$E$1004,가계부!$B$5:$B$1004,"지출",가계부!$C$5:$C$1004,$A34,가계부!$A$5:$A$1004,"&gt;="&amp;DATE($B$3,1,1),가계부!$A$5:$A$1004,"&lt;"&amp;DATE($B$3,2,1)))</f>
        <v/>
      </c>
      <c r="C34" s="52" t="str">
        <f aca="false">IF($A34="","",SUMIFS(가계부!$E$5:$E$1004,가계부!$B$5:$B$1004,"지출",가계부!$C$5:$C$1004,$A34,가계부!$A$5:$A$1004,"&gt;="&amp;DATE($B$3,2,1),가계부!$A$5:$A$1004,"&lt;"&amp;DATE($B$3,3,1)))</f>
        <v/>
      </c>
      <c r="D34" s="52" t="str">
        <f aca="false">IF($A34="","",SUMIFS(가계부!$E$5:$E$1004,가계부!$B$5:$B$1004,"지출",가계부!$C$5:$C$1004,$A34,가계부!$A$5:$A$1004,"&gt;="&amp;DATE($B$3,3,1),가계부!$A$5:$A$1004,"&lt;"&amp;DATE($B$3,4,1)))</f>
        <v/>
      </c>
      <c r="E34" s="52" t="str">
        <f aca="false">IF($A34="","",SUMIFS(가계부!$E$5:$E$1004,가계부!$B$5:$B$1004,"지출",가계부!$C$5:$C$1004,$A34,가계부!$A$5:$A$1004,"&gt;="&amp;DATE($B$3,4,1),가계부!$A$5:$A$1004,"&lt;"&amp;DATE($B$3,5,1)))</f>
        <v/>
      </c>
      <c r="F34" s="52" t="str">
        <f aca="false">IF($A34="","",SUMIFS(가계부!$E$5:$E$1004,가계부!$B$5:$B$1004,"지출",가계부!$C$5:$C$1004,$A34,가계부!$A$5:$A$1004,"&gt;="&amp;DATE($B$3,5,1),가계부!$A$5:$A$1004,"&lt;"&amp;DATE($B$3,6,1)))</f>
        <v/>
      </c>
      <c r="G34" s="52" t="str">
        <f aca="false">IF($A34="","",SUMIFS(가계부!$E$5:$E$1004,가계부!$B$5:$B$1004,"지출",가계부!$C$5:$C$1004,$A34,가계부!$A$5:$A$1004,"&gt;="&amp;DATE($B$3,6,1),가계부!$A$5:$A$1004,"&lt;"&amp;DATE($B$3,7,1)))</f>
        <v/>
      </c>
      <c r="H34" s="52" t="str">
        <f aca="false">IF($A34="","",SUMIFS(가계부!$E$5:$E$1004,가계부!$B$5:$B$1004,"지출",가계부!$C$5:$C$1004,$A34,가계부!$A$5:$A$1004,"&gt;="&amp;DATE($B$3,7,1),가계부!$A$5:$A$1004,"&lt;"&amp;DATE($B$3,8,1)))</f>
        <v/>
      </c>
      <c r="I34" s="52" t="str">
        <f aca="false">IF($A34="","",SUMIFS(가계부!$E$5:$E$1004,가계부!$B$5:$B$1004,"지출",가계부!$C$5:$C$1004,$A34,가계부!$A$5:$A$1004,"&gt;="&amp;DATE($B$3,8,1),가계부!$A$5:$A$1004,"&lt;"&amp;DATE($B$3,9,1)))</f>
        <v/>
      </c>
      <c r="J34" s="52" t="str">
        <f aca="false">IF($A34="","",SUMIFS(가계부!$E$5:$E$1004,가계부!$B$5:$B$1004,"지출",가계부!$C$5:$C$1004,$A34,가계부!$A$5:$A$1004,"&gt;="&amp;DATE($B$3,9,1),가계부!$A$5:$A$1004,"&lt;"&amp;DATE($B$3,10,1)))</f>
        <v/>
      </c>
      <c r="K34" s="52" t="str">
        <f aca="false">IF($A34="","",SUMIFS(가계부!$E$5:$E$1004,가계부!$B$5:$B$1004,"지출",가계부!$C$5:$C$1004,$A34,가계부!$A$5:$A$1004,"&gt;="&amp;DATE($B$3,10,1),가계부!$A$5:$A$1004,"&lt;"&amp;DATE($B$3,11,1)))</f>
        <v/>
      </c>
      <c r="L34" s="52" t="str">
        <f aca="false">IF($A34="","",SUMIFS(가계부!$E$5:$E$1004,가계부!$B$5:$B$1004,"지출",가계부!$C$5:$C$1004,$A34,가계부!$A$5:$A$1004,"&gt;="&amp;DATE($B$3,11,1),가계부!$A$5:$A$1004,"&lt;"&amp;DATE($B$3,12,1)))</f>
        <v/>
      </c>
      <c r="M34" s="52" t="str">
        <f aca="false">IF($A34="","",SUMIFS(가계부!$E$5:$E$1004,가계부!$B$5:$B$1004,"지출",가계부!$C$5:$C$1004,$A34,가계부!$A$5:$A$1004,"&gt;="&amp;DATE($B$3,12,1),가계부!$A$5:$A$1004,"&lt;"&amp;DATE($B$3,13,1)))</f>
        <v/>
      </c>
      <c r="N34" s="53" t="str">
        <f aca="false">IF($A34="","",SUM(B34:M34))</f>
        <v/>
      </c>
    </row>
    <row r="35" customFormat="false" ht="15" hidden="false" customHeight="false" outlineLevel="0" collapsed="false">
      <c r="A35" s="42" t="str">
        <f aca="false">IF(목록!$C$19="","",목록!$C$19)</f>
        <v/>
      </c>
      <c r="B35" s="52" t="str">
        <f aca="false">IF($A35="","",SUMIFS(가계부!$E$5:$E$1004,가계부!$B$5:$B$1004,"지출",가계부!$C$5:$C$1004,$A35,가계부!$A$5:$A$1004,"&gt;="&amp;DATE($B$3,1,1),가계부!$A$5:$A$1004,"&lt;"&amp;DATE($B$3,2,1)))</f>
        <v/>
      </c>
      <c r="C35" s="52" t="str">
        <f aca="false">IF($A35="","",SUMIFS(가계부!$E$5:$E$1004,가계부!$B$5:$B$1004,"지출",가계부!$C$5:$C$1004,$A35,가계부!$A$5:$A$1004,"&gt;="&amp;DATE($B$3,2,1),가계부!$A$5:$A$1004,"&lt;"&amp;DATE($B$3,3,1)))</f>
        <v/>
      </c>
      <c r="D35" s="52" t="str">
        <f aca="false">IF($A35="","",SUMIFS(가계부!$E$5:$E$1004,가계부!$B$5:$B$1004,"지출",가계부!$C$5:$C$1004,$A35,가계부!$A$5:$A$1004,"&gt;="&amp;DATE($B$3,3,1),가계부!$A$5:$A$1004,"&lt;"&amp;DATE($B$3,4,1)))</f>
        <v/>
      </c>
      <c r="E35" s="52" t="str">
        <f aca="false">IF($A35="","",SUMIFS(가계부!$E$5:$E$1004,가계부!$B$5:$B$1004,"지출",가계부!$C$5:$C$1004,$A35,가계부!$A$5:$A$1004,"&gt;="&amp;DATE($B$3,4,1),가계부!$A$5:$A$1004,"&lt;"&amp;DATE($B$3,5,1)))</f>
        <v/>
      </c>
      <c r="F35" s="52" t="str">
        <f aca="false">IF($A35="","",SUMIFS(가계부!$E$5:$E$1004,가계부!$B$5:$B$1004,"지출",가계부!$C$5:$C$1004,$A35,가계부!$A$5:$A$1004,"&gt;="&amp;DATE($B$3,5,1),가계부!$A$5:$A$1004,"&lt;"&amp;DATE($B$3,6,1)))</f>
        <v/>
      </c>
      <c r="G35" s="52" t="str">
        <f aca="false">IF($A35="","",SUMIFS(가계부!$E$5:$E$1004,가계부!$B$5:$B$1004,"지출",가계부!$C$5:$C$1004,$A35,가계부!$A$5:$A$1004,"&gt;="&amp;DATE($B$3,6,1),가계부!$A$5:$A$1004,"&lt;"&amp;DATE($B$3,7,1)))</f>
        <v/>
      </c>
      <c r="H35" s="52" t="str">
        <f aca="false">IF($A35="","",SUMIFS(가계부!$E$5:$E$1004,가계부!$B$5:$B$1004,"지출",가계부!$C$5:$C$1004,$A35,가계부!$A$5:$A$1004,"&gt;="&amp;DATE($B$3,7,1),가계부!$A$5:$A$1004,"&lt;"&amp;DATE($B$3,8,1)))</f>
        <v/>
      </c>
      <c r="I35" s="52" t="str">
        <f aca="false">IF($A35="","",SUMIFS(가계부!$E$5:$E$1004,가계부!$B$5:$B$1004,"지출",가계부!$C$5:$C$1004,$A35,가계부!$A$5:$A$1004,"&gt;="&amp;DATE($B$3,8,1),가계부!$A$5:$A$1004,"&lt;"&amp;DATE($B$3,9,1)))</f>
        <v/>
      </c>
      <c r="J35" s="52" t="str">
        <f aca="false">IF($A35="","",SUMIFS(가계부!$E$5:$E$1004,가계부!$B$5:$B$1004,"지출",가계부!$C$5:$C$1004,$A35,가계부!$A$5:$A$1004,"&gt;="&amp;DATE($B$3,9,1),가계부!$A$5:$A$1004,"&lt;"&amp;DATE($B$3,10,1)))</f>
        <v/>
      </c>
      <c r="K35" s="52" t="str">
        <f aca="false">IF($A35="","",SUMIFS(가계부!$E$5:$E$1004,가계부!$B$5:$B$1004,"지출",가계부!$C$5:$C$1004,$A35,가계부!$A$5:$A$1004,"&gt;="&amp;DATE($B$3,10,1),가계부!$A$5:$A$1004,"&lt;"&amp;DATE($B$3,11,1)))</f>
        <v/>
      </c>
      <c r="L35" s="52" t="str">
        <f aca="false">IF($A35="","",SUMIFS(가계부!$E$5:$E$1004,가계부!$B$5:$B$1004,"지출",가계부!$C$5:$C$1004,$A35,가계부!$A$5:$A$1004,"&gt;="&amp;DATE($B$3,11,1),가계부!$A$5:$A$1004,"&lt;"&amp;DATE($B$3,12,1)))</f>
        <v/>
      </c>
      <c r="M35" s="52" t="str">
        <f aca="false">IF($A35="","",SUMIFS(가계부!$E$5:$E$1004,가계부!$B$5:$B$1004,"지출",가계부!$C$5:$C$1004,$A35,가계부!$A$5:$A$1004,"&gt;="&amp;DATE($B$3,12,1),가계부!$A$5:$A$1004,"&lt;"&amp;DATE($B$3,13,1)))</f>
        <v/>
      </c>
      <c r="N35" s="53" t="str">
        <f aca="false">IF($A35="","",SUM(B35:M35))</f>
        <v/>
      </c>
    </row>
    <row r="36" customFormat="false" ht="15" hidden="false" customHeight="false" outlineLevel="0" collapsed="false">
      <c r="A36" s="42" t="str">
        <f aca="false">IF(목록!$C$20="","",목록!$C$20)</f>
        <v/>
      </c>
      <c r="B36" s="52" t="str">
        <f aca="false">IF($A36="","",SUMIFS(가계부!$E$5:$E$1004,가계부!$B$5:$B$1004,"지출",가계부!$C$5:$C$1004,$A36,가계부!$A$5:$A$1004,"&gt;="&amp;DATE($B$3,1,1),가계부!$A$5:$A$1004,"&lt;"&amp;DATE($B$3,2,1)))</f>
        <v/>
      </c>
      <c r="C36" s="52" t="str">
        <f aca="false">IF($A36="","",SUMIFS(가계부!$E$5:$E$1004,가계부!$B$5:$B$1004,"지출",가계부!$C$5:$C$1004,$A36,가계부!$A$5:$A$1004,"&gt;="&amp;DATE($B$3,2,1),가계부!$A$5:$A$1004,"&lt;"&amp;DATE($B$3,3,1)))</f>
        <v/>
      </c>
      <c r="D36" s="52" t="str">
        <f aca="false">IF($A36="","",SUMIFS(가계부!$E$5:$E$1004,가계부!$B$5:$B$1004,"지출",가계부!$C$5:$C$1004,$A36,가계부!$A$5:$A$1004,"&gt;="&amp;DATE($B$3,3,1),가계부!$A$5:$A$1004,"&lt;"&amp;DATE($B$3,4,1)))</f>
        <v/>
      </c>
      <c r="E36" s="52" t="str">
        <f aca="false">IF($A36="","",SUMIFS(가계부!$E$5:$E$1004,가계부!$B$5:$B$1004,"지출",가계부!$C$5:$C$1004,$A36,가계부!$A$5:$A$1004,"&gt;="&amp;DATE($B$3,4,1),가계부!$A$5:$A$1004,"&lt;"&amp;DATE($B$3,5,1)))</f>
        <v/>
      </c>
      <c r="F36" s="52" t="str">
        <f aca="false">IF($A36="","",SUMIFS(가계부!$E$5:$E$1004,가계부!$B$5:$B$1004,"지출",가계부!$C$5:$C$1004,$A36,가계부!$A$5:$A$1004,"&gt;="&amp;DATE($B$3,5,1),가계부!$A$5:$A$1004,"&lt;"&amp;DATE($B$3,6,1)))</f>
        <v/>
      </c>
      <c r="G36" s="52" t="str">
        <f aca="false">IF($A36="","",SUMIFS(가계부!$E$5:$E$1004,가계부!$B$5:$B$1004,"지출",가계부!$C$5:$C$1004,$A36,가계부!$A$5:$A$1004,"&gt;="&amp;DATE($B$3,6,1),가계부!$A$5:$A$1004,"&lt;"&amp;DATE($B$3,7,1)))</f>
        <v/>
      </c>
      <c r="H36" s="52" t="str">
        <f aca="false">IF($A36="","",SUMIFS(가계부!$E$5:$E$1004,가계부!$B$5:$B$1004,"지출",가계부!$C$5:$C$1004,$A36,가계부!$A$5:$A$1004,"&gt;="&amp;DATE($B$3,7,1),가계부!$A$5:$A$1004,"&lt;"&amp;DATE($B$3,8,1)))</f>
        <v/>
      </c>
      <c r="I36" s="52" t="str">
        <f aca="false">IF($A36="","",SUMIFS(가계부!$E$5:$E$1004,가계부!$B$5:$B$1004,"지출",가계부!$C$5:$C$1004,$A36,가계부!$A$5:$A$1004,"&gt;="&amp;DATE($B$3,8,1),가계부!$A$5:$A$1004,"&lt;"&amp;DATE($B$3,9,1)))</f>
        <v/>
      </c>
      <c r="J36" s="52" t="str">
        <f aca="false">IF($A36="","",SUMIFS(가계부!$E$5:$E$1004,가계부!$B$5:$B$1004,"지출",가계부!$C$5:$C$1004,$A36,가계부!$A$5:$A$1004,"&gt;="&amp;DATE($B$3,9,1),가계부!$A$5:$A$1004,"&lt;"&amp;DATE($B$3,10,1)))</f>
        <v/>
      </c>
      <c r="K36" s="52" t="str">
        <f aca="false">IF($A36="","",SUMIFS(가계부!$E$5:$E$1004,가계부!$B$5:$B$1004,"지출",가계부!$C$5:$C$1004,$A36,가계부!$A$5:$A$1004,"&gt;="&amp;DATE($B$3,10,1),가계부!$A$5:$A$1004,"&lt;"&amp;DATE($B$3,11,1)))</f>
        <v/>
      </c>
      <c r="L36" s="52" t="str">
        <f aca="false">IF($A36="","",SUMIFS(가계부!$E$5:$E$1004,가계부!$B$5:$B$1004,"지출",가계부!$C$5:$C$1004,$A36,가계부!$A$5:$A$1004,"&gt;="&amp;DATE($B$3,11,1),가계부!$A$5:$A$1004,"&lt;"&amp;DATE($B$3,12,1)))</f>
        <v/>
      </c>
      <c r="M36" s="52" t="str">
        <f aca="false">IF($A36="","",SUMIFS(가계부!$E$5:$E$1004,가계부!$B$5:$B$1004,"지출",가계부!$C$5:$C$1004,$A36,가계부!$A$5:$A$1004,"&gt;="&amp;DATE($B$3,12,1),가계부!$A$5:$A$1004,"&lt;"&amp;DATE($B$3,13,1)))</f>
        <v/>
      </c>
      <c r="N36" s="53" t="str">
        <f aca="false">IF($A36="","",SUM(B36:M36))</f>
        <v/>
      </c>
    </row>
    <row r="37" customFormat="false" ht="15" hidden="false" customHeight="false" outlineLevel="0" collapsed="false">
      <c r="A37" s="42" t="str">
        <f aca="false">IF(목록!$C$21="","",목록!$C$21)</f>
        <v/>
      </c>
      <c r="B37" s="52" t="str">
        <f aca="false">IF($A37="","",SUMIFS(가계부!$E$5:$E$1004,가계부!$B$5:$B$1004,"지출",가계부!$C$5:$C$1004,$A37,가계부!$A$5:$A$1004,"&gt;="&amp;DATE($B$3,1,1),가계부!$A$5:$A$1004,"&lt;"&amp;DATE($B$3,2,1)))</f>
        <v/>
      </c>
      <c r="C37" s="52" t="str">
        <f aca="false">IF($A37="","",SUMIFS(가계부!$E$5:$E$1004,가계부!$B$5:$B$1004,"지출",가계부!$C$5:$C$1004,$A37,가계부!$A$5:$A$1004,"&gt;="&amp;DATE($B$3,2,1),가계부!$A$5:$A$1004,"&lt;"&amp;DATE($B$3,3,1)))</f>
        <v/>
      </c>
      <c r="D37" s="52" t="str">
        <f aca="false">IF($A37="","",SUMIFS(가계부!$E$5:$E$1004,가계부!$B$5:$B$1004,"지출",가계부!$C$5:$C$1004,$A37,가계부!$A$5:$A$1004,"&gt;="&amp;DATE($B$3,3,1),가계부!$A$5:$A$1004,"&lt;"&amp;DATE($B$3,4,1)))</f>
        <v/>
      </c>
      <c r="E37" s="52" t="str">
        <f aca="false">IF($A37="","",SUMIFS(가계부!$E$5:$E$1004,가계부!$B$5:$B$1004,"지출",가계부!$C$5:$C$1004,$A37,가계부!$A$5:$A$1004,"&gt;="&amp;DATE($B$3,4,1),가계부!$A$5:$A$1004,"&lt;"&amp;DATE($B$3,5,1)))</f>
        <v/>
      </c>
      <c r="F37" s="52" t="str">
        <f aca="false">IF($A37="","",SUMIFS(가계부!$E$5:$E$1004,가계부!$B$5:$B$1004,"지출",가계부!$C$5:$C$1004,$A37,가계부!$A$5:$A$1004,"&gt;="&amp;DATE($B$3,5,1),가계부!$A$5:$A$1004,"&lt;"&amp;DATE($B$3,6,1)))</f>
        <v/>
      </c>
      <c r="G37" s="52" t="str">
        <f aca="false">IF($A37="","",SUMIFS(가계부!$E$5:$E$1004,가계부!$B$5:$B$1004,"지출",가계부!$C$5:$C$1004,$A37,가계부!$A$5:$A$1004,"&gt;="&amp;DATE($B$3,6,1),가계부!$A$5:$A$1004,"&lt;"&amp;DATE($B$3,7,1)))</f>
        <v/>
      </c>
      <c r="H37" s="52" t="str">
        <f aca="false">IF($A37="","",SUMIFS(가계부!$E$5:$E$1004,가계부!$B$5:$B$1004,"지출",가계부!$C$5:$C$1004,$A37,가계부!$A$5:$A$1004,"&gt;="&amp;DATE($B$3,7,1),가계부!$A$5:$A$1004,"&lt;"&amp;DATE($B$3,8,1)))</f>
        <v/>
      </c>
      <c r="I37" s="52" t="str">
        <f aca="false">IF($A37="","",SUMIFS(가계부!$E$5:$E$1004,가계부!$B$5:$B$1004,"지출",가계부!$C$5:$C$1004,$A37,가계부!$A$5:$A$1004,"&gt;="&amp;DATE($B$3,8,1),가계부!$A$5:$A$1004,"&lt;"&amp;DATE($B$3,9,1)))</f>
        <v/>
      </c>
      <c r="J37" s="52" t="str">
        <f aca="false">IF($A37="","",SUMIFS(가계부!$E$5:$E$1004,가계부!$B$5:$B$1004,"지출",가계부!$C$5:$C$1004,$A37,가계부!$A$5:$A$1004,"&gt;="&amp;DATE($B$3,9,1),가계부!$A$5:$A$1004,"&lt;"&amp;DATE($B$3,10,1)))</f>
        <v/>
      </c>
      <c r="K37" s="52" t="str">
        <f aca="false">IF($A37="","",SUMIFS(가계부!$E$5:$E$1004,가계부!$B$5:$B$1004,"지출",가계부!$C$5:$C$1004,$A37,가계부!$A$5:$A$1004,"&gt;="&amp;DATE($B$3,10,1),가계부!$A$5:$A$1004,"&lt;"&amp;DATE($B$3,11,1)))</f>
        <v/>
      </c>
      <c r="L37" s="52" t="str">
        <f aca="false">IF($A37="","",SUMIFS(가계부!$E$5:$E$1004,가계부!$B$5:$B$1004,"지출",가계부!$C$5:$C$1004,$A37,가계부!$A$5:$A$1004,"&gt;="&amp;DATE($B$3,11,1),가계부!$A$5:$A$1004,"&lt;"&amp;DATE($B$3,12,1)))</f>
        <v/>
      </c>
      <c r="M37" s="52" t="str">
        <f aca="false">IF($A37="","",SUMIFS(가계부!$E$5:$E$1004,가계부!$B$5:$B$1004,"지출",가계부!$C$5:$C$1004,$A37,가계부!$A$5:$A$1004,"&gt;="&amp;DATE($B$3,12,1),가계부!$A$5:$A$1004,"&lt;"&amp;DATE($B$3,13,1)))</f>
        <v/>
      </c>
      <c r="N37" s="53" t="str">
        <f aca="false">IF($A37="","",SUM(B37:M37))</f>
        <v/>
      </c>
    </row>
    <row r="38" customFormat="false" ht="15" hidden="false" customHeight="false" outlineLevel="0" collapsed="false">
      <c r="A38" s="42" t="str">
        <f aca="false">IF(목록!$C$22="","",목록!$C$22)</f>
        <v/>
      </c>
      <c r="B38" s="52" t="str">
        <f aca="false">IF($A38="","",SUMIFS(가계부!$E$5:$E$1004,가계부!$B$5:$B$1004,"지출",가계부!$C$5:$C$1004,$A38,가계부!$A$5:$A$1004,"&gt;="&amp;DATE($B$3,1,1),가계부!$A$5:$A$1004,"&lt;"&amp;DATE($B$3,2,1)))</f>
        <v/>
      </c>
      <c r="C38" s="52" t="str">
        <f aca="false">IF($A38="","",SUMIFS(가계부!$E$5:$E$1004,가계부!$B$5:$B$1004,"지출",가계부!$C$5:$C$1004,$A38,가계부!$A$5:$A$1004,"&gt;="&amp;DATE($B$3,2,1),가계부!$A$5:$A$1004,"&lt;"&amp;DATE($B$3,3,1)))</f>
        <v/>
      </c>
      <c r="D38" s="52" t="str">
        <f aca="false">IF($A38="","",SUMIFS(가계부!$E$5:$E$1004,가계부!$B$5:$B$1004,"지출",가계부!$C$5:$C$1004,$A38,가계부!$A$5:$A$1004,"&gt;="&amp;DATE($B$3,3,1),가계부!$A$5:$A$1004,"&lt;"&amp;DATE($B$3,4,1)))</f>
        <v/>
      </c>
      <c r="E38" s="52" t="str">
        <f aca="false">IF($A38="","",SUMIFS(가계부!$E$5:$E$1004,가계부!$B$5:$B$1004,"지출",가계부!$C$5:$C$1004,$A38,가계부!$A$5:$A$1004,"&gt;="&amp;DATE($B$3,4,1),가계부!$A$5:$A$1004,"&lt;"&amp;DATE($B$3,5,1)))</f>
        <v/>
      </c>
      <c r="F38" s="52" t="str">
        <f aca="false">IF($A38="","",SUMIFS(가계부!$E$5:$E$1004,가계부!$B$5:$B$1004,"지출",가계부!$C$5:$C$1004,$A38,가계부!$A$5:$A$1004,"&gt;="&amp;DATE($B$3,5,1),가계부!$A$5:$A$1004,"&lt;"&amp;DATE($B$3,6,1)))</f>
        <v/>
      </c>
      <c r="G38" s="52" t="str">
        <f aca="false">IF($A38="","",SUMIFS(가계부!$E$5:$E$1004,가계부!$B$5:$B$1004,"지출",가계부!$C$5:$C$1004,$A38,가계부!$A$5:$A$1004,"&gt;="&amp;DATE($B$3,6,1),가계부!$A$5:$A$1004,"&lt;"&amp;DATE($B$3,7,1)))</f>
        <v/>
      </c>
      <c r="H38" s="52" t="str">
        <f aca="false">IF($A38="","",SUMIFS(가계부!$E$5:$E$1004,가계부!$B$5:$B$1004,"지출",가계부!$C$5:$C$1004,$A38,가계부!$A$5:$A$1004,"&gt;="&amp;DATE($B$3,7,1),가계부!$A$5:$A$1004,"&lt;"&amp;DATE($B$3,8,1)))</f>
        <v/>
      </c>
      <c r="I38" s="52" t="str">
        <f aca="false">IF($A38="","",SUMIFS(가계부!$E$5:$E$1004,가계부!$B$5:$B$1004,"지출",가계부!$C$5:$C$1004,$A38,가계부!$A$5:$A$1004,"&gt;="&amp;DATE($B$3,8,1),가계부!$A$5:$A$1004,"&lt;"&amp;DATE($B$3,9,1)))</f>
        <v/>
      </c>
      <c r="J38" s="52" t="str">
        <f aca="false">IF($A38="","",SUMIFS(가계부!$E$5:$E$1004,가계부!$B$5:$B$1004,"지출",가계부!$C$5:$C$1004,$A38,가계부!$A$5:$A$1004,"&gt;="&amp;DATE($B$3,9,1),가계부!$A$5:$A$1004,"&lt;"&amp;DATE($B$3,10,1)))</f>
        <v/>
      </c>
      <c r="K38" s="52" t="str">
        <f aca="false">IF($A38="","",SUMIFS(가계부!$E$5:$E$1004,가계부!$B$5:$B$1004,"지출",가계부!$C$5:$C$1004,$A38,가계부!$A$5:$A$1004,"&gt;="&amp;DATE($B$3,10,1),가계부!$A$5:$A$1004,"&lt;"&amp;DATE($B$3,11,1)))</f>
        <v/>
      </c>
      <c r="L38" s="52" t="str">
        <f aca="false">IF($A38="","",SUMIFS(가계부!$E$5:$E$1004,가계부!$B$5:$B$1004,"지출",가계부!$C$5:$C$1004,$A38,가계부!$A$5:$A$1004,"&gt;="&amp;DATE($B$3,11,1),가계부!$A$5:$A$1004,"&lt;"&amp;DATE($B$3,12,1)))</f>
        <v/>
      </c>
      <c r="M38" s="52" t="str">
        <f aca="false">IF($A38="","",SUMIFS(가계부!$E$5:$E$1004,가계부!$B$5:$B$1004,"지출",가계부!$C$5:$C$1004,$A38,가계부!$A$5:$A$1004,"&gt;="&amp;DATE($B$3,12,1),가계부!$A$5:$A$1004,"&lt;"&amp;DATE($B$3,13,1)))</f>
        <v/>
      </c>
      <c r="N38" s="53" t="str">
        <f aca="false">IF($A38="","",SUM(B38:M38))</f>
        <v/>
      </c>
    </row>
    <row r="39" customFormat="false" ht="15" hidden="false" customHeight="false" outlineLevel="0" collapsed="false">
      <c r="A39" s="42" t="str">
        <f aca="false">IF(목록!$C$23="","",목록!$C$23)</f>
        <v/>
      </c>
      <c r="B39" s="52" t="str">
        <f aca="false">IF($A39="","",SUMIFS(가계부!$E$5:$E$1004,가계부!$B$5:$B$1004,"지출",가계부!$C$5:$C$1004,$A39,가계부!$A$5:$A$1004,"&gt;="&amp;DATE($B$3,1,1),가계부!$A$5:$A$1004,"&lt;"&amp;DATE($B$3,2,1)))</f>
        <v/>
      </c>
      <c r="C39" s="52" t="str">
        <f aca="false">IF($A39="","",SUMIFS(가계부!$E$5:$E$1004,가계부!$B$5:$B$1004,"지출",가계부!$C$5:$C$1004,$A39,가계부!$A$5:$A$1004,"&gt;="&amp;DATE($B$3,2,1),가계부!$A$5:$A$1004,"&lt;"&amp;DATE($B$3,3,1)))</f>
        <v/>
      </c>
      <c r="D39" s="52" t="str">
        <f aca="false">IF($A39="","",SUMIFS(가계부!$E$5:$E$1004,가계부!$B$5:$B$1004,"지출",가계부!$C$5:$C$1004,$A39,가계부!$A$5:$A$1004,"&gt;="&amp;DATE($B$3,3,1),가계부!$A$5:$A$1004,"&lt;"&amp;DATE($B$3,4,1)))</f>
        <v/>
      </c>
      <c r="E39" s="52" t="str">
        <f aca="false">IF($A39="","",SUMIFS(가계부!$E$5:$E$1004,가계부!$B$5:$B$1004,"지출",가계부!$C$5:$C$1004,$A39,가계부!$A$5:$A$1004,"&gt;="&amp;DATE($B$3,4,1),가계부!$A$5:$A$1004,"&lt;"&amp;DATE($B$3,5,1)))</f>
        <v/>
      </c>
      <c r="F39" s="52" t="str">
        <f aca="false">IF($A39="","",SUMIFS(가계부!$E$5:$E$1004,가계부!$B$5:$B$1004,"지출",가계부!$C$5:$C$1004,$A39,가계부!$A$5:$A$1004,"&gt;="&amp;DATE($B$3,5,1),가계부!$A$5:$A$1004,"&lt;"&amp;DATE($B$3,6,1)))</f>
        <v/>
      </c>
      <c r="G39" s="52" t="str">
        <f aca="false">IF($A39="","",SUMIFS(가계부!$E$5:$E$1004,가계부!$B$5:$B$1004,"지출",가계부!$C$5:$C$1004,$A39,가계부!$A$5:$A$1004,"&gt;="&amp;DATE($B$3,6,1),가계부!$A$5:$A$1004,"&lt;"&amp;DATE($B$3,7,1)))</f>
        <v/>
      </c>
      <c r="H39" s="52" t="str">
        <f aca="false">IF($A39="","",SUMIFS(가계부!$E$5:$E$1004,가계부!$B$5:$B$1004,"지출",가계부!$C$5:$C$1004,$A39,가계부!$A$5:$A$1004,"&gt;="&amp;DATE($B$3,7,1),가계부!$A$5:$A$1004,"&lt;"&amp;DATE($B$3,8,1)))</f>
        <v/>
      </c>
      <c r="I39" s="52" t="str">
        <f aca="false">IF($A39="","",SUMIFS(가계부!$E$5:$E$1004,가계부!$B$5:$B$1004,"지출",가계부!$C$5:$C$1004,$A39,가계부!$A$5:$A$1004,"&gt;="&amp;DATE($B$3,8,1),가계부!$A$5:$A$1004,"&lt;"&amp;DATE($B$3,9,1)))</f>
        <v/>
      </c>
      <c r="J39" s="52" t="str">
        <f aca="false">IF($A39="","",SUMIFS(가계부!$E$5:$E$1004,가계부!$B$5:$B$1004,"지출",가계부!$C$5:$C$1004,$A39,가계부!$A$5:$A$1004,"&gt;="&amp;DATE($B$3,9,1),가계부!$A$5:$A$1004,"&lt;"&amp;DATE($B$3,10,1)))</f>
        <v/>
      </c>
      <c r="K39" s="52" t="str">
        <f aca="false">IF($A39="","",SUMIFS(가계부!$E$5:$E$1004,가계부!$B$5:$B$1004,"지출",가계부!$C$5:$C$1004,$A39,가계부!$A$5:$A$1004,"&gt;="&amp;DATE($B$3,10,1),가계부!$A$5:$A$1004,"&lt;"&amp;DATE($B$3,11,1)))</f>
        <v/>
      </c>
      <c r="L39" s="52" t="str">
        <f aca="false">IF($A39="","",SUMIFS(가계부!$E$5:$E$1004,가계부!$B$5:$B$1004,"지출",가계부!$C$5:$C$1004,$A39,가계부!$A$5:$A$1004,"&gt;="&amp;DATE($B$3,11,1),가계부!$A$5:$A$1004,"&lt;"&amp;DATE($B$3,12,1)))</f>
        <v/>
      </c>
      <c r="M39" s="52" t="str">
        <f aca="false">IF($A39="","",SUMIFS(가계부!$E$5:$E$1004,가계부!$B$5:$B$1004,"지출",가계부!$C$5:$C$1004,$A39,가계부!$A$5:$A$1004,"&gt;="&amp;DATE($B$3,12,1),가계부!$A$5:$A$1004,"&lt;"&amp;DATE($B$3,13,1)))</f>
        <v/>
      </c>
      <c r="N39" s="53" t="str">
        <f aca="false">IF($A39="","",SUM(B39:M39))</f>
        <v/>
      </c>
    </row>
    <row r="40" customFormat="false" ht="15" hidden="false" customHeight="false" outlineLevel="0" collapsed="false">
      <c r="A40" s="42" t="str">
        <f aca="false">IF(목록!$C$24="","",목록!$C$24)</f>
        <v/>
      </c>
      <c r="B40" s="52" t="str">
        <f aca="false">IF($A40="","",SUMIFS(가계부!$E$5:$E$1004,가계부!$B$5:$B$1004,"지출",가계부!$C$5:$C$1004,$A40,가계부!$A$5:$A$1004,"&gt;="&amp;DATE($B$3,1,1),가계부!$A$5:$A$1004,"&lt;"&amp;DATE($B$3,2,1)))</f>
        <v/>
      </c>
      <c r="C40" s="52" t="str">
        <f aca="false">IF($A40="","",SUMIFS(가계부!$E$5:$E$1004,가계부!$B$5:$B$1004,"지출",가계부!$C$5:$C$1004,$A40,가계부!$A$5:$A$1004,"&gt;="&amp;DATE($B$3,2,1),가계부!$A$5:$A$1004,"&lt;"&amp;DATE($B$3,3,1)))</f>
        <v/>
      </c>
      <c r="D40" s="52" t="str">
        <f aca="false">IF($A40="","",SUMIFS(가계부!$E$5:$E$1004,가계부!$B$5:$B$1004,"지출",가계부!$C$5:$C$1004,$A40,가계부!$A$5:$A$1004,"&gt;="&amp;DATE($B$3,3,1),가계부!$A$5:$A$1004,"&lt;"&amp;DATE($B$3,4,1)))</f>
        <v/>
      </c>
      <c r="E40" s="52" t="str">
        <f aca="false">IF($A40="","",SUMIFS(가계부!$E$5:$E$1004,가계부!$B$5:$B$1004,"지출",가계부!$C$5:$C$1004,$A40,가계부!$A$5:$A$1004,"&gt;="&amp;DATE($B$3,4,1),가계부!$A$5:$A$1004,"&lt;"&amp;DATE($B$3,5,1)))</f>
        <v/>
      </c>
      <c r="F40" s="52" t="str">
        <f aca="false">IF($A40="","",SUMIFS(가계부!$E$5:$E$1004,가계부!$B$5:$B$1004,"지출",가계부!$C$5:$C$1004,$A40,가계부!$A$5:$A$1004,"&gt;="&amp;DATE($B$3,5,1),가계부!$A$5:$A$1004,"&lt;"&amp;DATE($B$3,6,1)))</f>
        <v/>
      </c>
      <c r="G40" s="52" t="str">
        <f aca="false">IF($A40="","",SUMIFS(가계부!$E$5:$E$1004,가계부!$B$5:$B$1004,"지출",가계부!$C$5:$C$1004,$A40,가계부!$A$5:$A$1004,"&gt;="&amp;DATE($B$3,6,1),가계부!$A$5:$A$1004,"&lt;"&amp;DATE($B$3,7,1)))</f>
        <v/>
      </c>
      <c r="H40" s="52" t="str">
        <f aca="false">IF($A40="","",SUMIFS(가계부!$E$5:$E$1004,가계부!$B$5:$B$1004,"지출",가계부!$C$5:$C$1004,$A40,가계부!$A$5:$A$1004,"&gt;="&amp;DATE($B$3,7,1),가계부!$A$5:$A$1004,"&lt;"&amp;DATE($B$3,8,1)))</f>
        <v/>
      </c>
      <c r="I40" s="52" t="str">
        <f aca="false">IF($A40="","",SUMIFS(가계부!$E$5:$E$1004,가계부!$B$5:$B$1004,"지출",가계부!$C$5:$C$1004,$A40,가계부!$A$5:$A$1004,"&gt;="&amp;DATE($B$3,8,1),가계부!$A$5:$A$1004,"&lt;"&amp;DATE($B$3,9,1)))</f>
        <v/>
      </c>
      <c r="J40" s="52" t="str">
        <f aca="false">IF($A40="","",SUMIFS(가계부!$E$5:$E$1004,가계부!$B$5:$B$1004,"지출",가계부!$C$5:$C$1004,$A40,가계부!$A$5:$A$1004,"&gt;="&amp;DATE($B$3,9,1),가계부!$A$5:$A$1004,"&lt;"&amp;DATE($B$3,10,1)))</f>
        <v/>
      </c>
      <c r="K40" s="52" t="str">
        <f aca="false">IF($A40="","",SUMIFS(가계부!$E$5:$E$1004,가계부!$B$5:$B$1004,"지출",가계부!$C$5:$C$1004,$A40,가계부!$A$5:$A$1004,"&gt;="&amp;DATE($B$3,10,1),가계부!$A$5:$A$1004,"&lt;"&amp;DATE($B$3,11,1)))</f>
        <v/>
      </c>
      <c r="L40" s="52" t="str">
        <f aca="false">IF($A40="","",SUMIFS(가계부!$E$5:$E$1004,가계부!$B$5:$B$1004,"지출",가계부!$C$5:$C$1004,$A40,가계부!$A$5:$A$1004,"&gt;="&amp;DATE($B$3,11,1),가계부!$A$5:$A$1004,"&lt;"&amp;DATE($B$3,12,1)))</f>
        <v/>
      </c>
      <c r="M40" s="52" t="str">
        <f aca="false">IF($A40="","",SUMIFS(가계부!$E$5:$E$1004,가계부!$B$5:$B$1004,"지출",가계부!$C$5:$C$1004,$A40,가계부!$A$5:$A$1004,"&gt;="&amp;DATE($B$3,12,1),가계부!$A$5:$A$1004,"&lt;"&amp;DATE($B$3,13,1)))</f>
        <v/>
      </c>
      <c r="N40" s="53" t="str">
        <f aca="false">IF($A40="","",SUM(B40:M40))</f>
        <v/>
      </c>
    </row>
  </sheetData>
  <mergeCells count="2">
    <mergeCell ref="A1:N1"/>
    <mergeCell ref="A2:N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5" min="2" style="0" width="14"/>
  </cols>
  <sheetData>
    <row r="1" customFormat="false" ht="33.75" hidden="false" customHeight="true" outlineLevel="0" collapsed="false">
      <c r="A1" s="1" t="s">
        <v>160</v>
      </c>
      <c r="B1" s="1"/>
      <c r="C1" s="1"/>
      <c r="D1" s="1"/>
      <c r="E1" s="1"/>
    </row>
    <row r="2" customFormat="false" ht="21.75" hidden="false" customHeight="true" outlineLevel="0" collapsed="false">
      <c r="A2" s="2" t="s">
        <v>161</v>
      </c>
      <c r="B2" s="2"/>
      <c r="C2" s="2"/>
      <c r="D2" s="2"/>
      <c r="E2" s="2"/>
    </row>
    <row r="3" customFormat="false" ht="9.75" hidden="false" customHeight="true" outlineLevel="0" collapsed="false"/>
    <row r="4" customFormat="false" ht="30" hidden="false" customHeight="true" outlineLevel="0" collapsed="false">
      <c r="A4" s="30" t="s">
        <v>49</v>
      </c>
      <c r="B4" s="30" t="s">
        <v>123</v>
      </c>
      <c r="C4" s="30" t="s">
        <v>117</v>
      </c>
      <c r="D4" s="31" t="s">
        <v>162</v>
      </c>
      <c r="E4" s="30" t="s">
        <v>53</v>
      </c>
    </row>
    <row r="5" customFormat="false" ht="15" hidden="false" customHeight="false" outlineLevel="0" collapsed="false">
      <c r="A5" s="33" t="s">
        <v>86</v>
      </c>
      <c r="B5" s="33" t="s">
        <v>87</v>
      </c>
      <c r="C5" s="33" t="s">
        <v>63</v>
      </c>
      <c r="D5" s="34" t="n">
        <v>450000</v>
      </c>
      <c r="E5" s="33" t="s">
        <v>101</v>
      </c>
    </row>
    <row r="6" customFormat="false" ht="15" hidden="false" customHeight="false" outlineLevel="0" collapsed="false">
      <c r="A6" s="33" t="s">
        <v>56</v>
      </c>
      <c r="B6" s="33" t="s">
        <v>97</v>
      </c>
      <c r="C6" s="33" t="s">
        <v>66</v>
      </c>
      <c r="D6" s="34" t="n">
        <v>300000</v>
      </c>
      <c r="E6" s="33" t="s">
        <v>62</v>
      </c>
    </row>
    <row r="7" customFormat="false" ht="15" hidden="false" customHeight="false" outlineLevel="0" collapsed="false">
      <c r="B7" s="33" t="s">
        <v>163</v>
      </c>
      <c r="C7" s="33" t="s">
        <v>57</v>
      </c>
      <c r="D7" s="34" t="n">
        <v>800000</v>
      </c>
      <c r="E7" s="33" t="s">
        <v>65</v>
      </c>
    </row>
    <row r="8" customFormat="false" ht="15" hidden="false" customHeight="false" outlineLevel="0" collapsed="false">
      <c r="B8" s="33" t="s">
        <v>92</v>
      </c>
      <c r="C8" s="33" t="s">
        <v>78</v>
      </c>
      <c r="D8" s="34" t="n">
        <v>70000</v>
      </c>
      <c r="E8" s="33" t="s">
        <v>59</v>
      </c>
    </row>
    <row r="9" customFormat="false" ht="15" hidden="false" customHeight="false" outlineLevel="0" collapsed="false">
      <c r="B9" s="33" t="s">
        <v>103</v>
      </c>
      <c r="C9" s="33" t="s">
        <v>60</v>
      </c>
      <c r="D9" s="34" t="n">
        <v>120000</v>
      </c>
      <c r="E9" s="33" t="s">
        <v>68</v>
      </c>
    </row>
    <row r="10" customFormat="false" ht="15" hidden="false" customHeight="false" outlineLevel="0" collapsed="false">
      <c r="B10" s="33" t="s">
        <v>164</v>
      </c>
      <c r="C10" s="33" t="s">
        <v>73</v>
      </c>
      <c r="D10" s="34" t="n">
        <v>80000</v>
      </c>
      <c r="E10" s="33"/>
    </row>
    <row r="11" customFormat="false" ht="15" hidden="false" customHeight="false" outlineLevel="0" collapsed="false">
      <c r="B11" s="33"/>
      <c r="C11" s="33" t="s">
        <v>90</v>
      </c>
      <c r="D11" s="34" t="n">
        <v>50000</v>
      </c>
      <c r="E11" s="33"/>
    </row>
    <row r="12" customFormat="false" ht="15" hidden="false" customHeight="false" outlineLevel="0" collapsed="false">
      <c r="B12" s="33"/>
      <c r="C12" s="33" t="s">
        <v>94</v>
      </c>
      <c r="D12" s="34" t="n">
        <v>60000</v>
      </c>
      <c r="E12" s="33"/>
    </row>
    <row r="13" customFormat="false" ht="15" hidden="false" customHeight="false" outlineLevel="0" collapsed="false">
      <c r="B13" s="33"/>
      <c r="C13" s="33" t="s">
        <v>80</v>
      </c>
      <c r="D13" s="34" t="n">
        <v>100000</v>
      </c>
    </row>
    <row r="14" customFormat="false" ht="15" hidden="false" customHeight="false" outlineLevel="0" collapsed="false">
      <c r="B14" s="33"/>
      <c r="C14" s="33" t="s">
        <v>99</v>
      </c>
      <c r="D14" s="34" t="n">
        <v>150000</v>
      </c>
    </row>
    <row r="15" customFormat="false" ht="15" hidden="false" customHeight="false" outlineLevel="0" collapsed="false">
      <c r="C15" s="33" t="s">
        <v>75</v>
      </c>
      <c r="D15" s="34" t="n">
        <v>60000</v>
      </c>
    </row>
    <row r="16" customFormat="false" ht="15" hidden="false" customHeight="false" outlineLevel="0" collapsed="false">
      <c r="C16" s="33" t="s">
        <v>71</v>
      </c>
      <c r="D16" s="34" t="n">
        <v>100000</v>
      </c>
    </row>
    <row r="17" customFormat="false" ht="15" hidden="false" customHeight="false" outlineLevel="0" collapsed="false">
      <c r="C17" s="33" t="s">
        <v>111</v>
      </c>
      <c r="D17" s="34" t="n">
        <v>50000</v>
      </c>
    </row>
    <row r="18" customFormat="false" ht="15" hidden="false" customHeight="false" outlineLevel="0" collapsed="false">
      <c r="C18" s="33"/>
      <c r="D18" s="34"/>
    </row>
    <row r="19" customFormat="false" ht="15" hidden="false" customHeight="false" outlineLevel="0" collapsed="false">
      <c r="C19" s="33"/>
      <c r="D19" s="34"/>
    </row>
    <row r="20" customFormat="false" ht="15" hidden="false" customHeight="false" outlineLevel="0" collapsed="false">
      <c r="C20" s="33"/>
      <c r="D20" s="34"/>
    </row>
    <row r="21" customFormat="false" ht="15" hidden="false" customHeight="false" outlineLevel="0" collapsed="false">
      <c r="C21" s="33"/>
      <c r="D21" s="34"/>
    </row>
    <row r="22" customFormat="false" ht="15" hidden="false" customHeight="false" outlineLevel="0" collapsed="false">
      <c r="C22" s="33"/>
      <c r="D22" s="34"/>
    </row>
    <row r="23" customFormat="false" ht="15" hidden="false" customHeight="false" outlineLevel="0" collapsed="false">
      <c r="C23" s="33"/>
      <c r="D23" s="34"/>
    </row>
    <row r="24" customFormat="false" ht="15" hidden="false" customHeight="false" outlineLevel="0" collapsed="false">
      <c r="C24" s="33"/>
      <c r="D24" s="34"/>
    </row>
    <row r="26" customFormat="false" ht="15" hidden="false" customHeight="false" outlineLevel="0" collapsed="false">
      <c r="A26" s="39" t="s">
        <v>165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34"/>
  </cols>
  <sheetData>
    <row r="1" customFormat="false" ht="33.75" hidden="false" customHeight="true" outlineLevel="0" collapsed="false">
      <c r="A1" s="1" t="s">
        <v>166</v>
      </c>
      <c r="B1" s="1"/>
      <c r="C1" s="1"/>
    </row>
    <row r="2" customFormat="false" ht="21.75" hidden="false" customHeight="true" outlineLevel="0" collapsed="false">
      <c r="A2" s="2" t="s">
        <v>167</v>
      </c>
      <c r="B2" s="2"/>
      <c r="C2" s="2"/>
    </row>
    <row r="3" customFormat="false" ht="9.75" hidden="false" customHeight="true" outlineLevel="0" collapsed="false"/>
    <row r="4" customFormat="false" ht="25.5" hidden="false" customHeight="true" outlineLevel="0" collapsed="false">
      <c r="A4" s="30" t="s">
        <v>168</v>
      </c>
      <c r="B4" s="30" t="s">
        <v>122</v>
      </c>
      <c r="C4" s="30" t="s">
        <v>169</v>
      </c>
    </row>
    <row r="5" customFormat="false" ht="21.75" hidden="false" customHeight="true" outlineLevel="0" collapsed="false">
      <c r="A5" s="54" t="s">
        <v>170</v>
      </c>
      <c r="B5" s="48" t="str">
        <f aca="false">IF(COUNTIF(가계부!$H$5:$H$1004,"빈 칸 확인")=0,"OK","확인 필요")</f>
        <v>OK</v>
      </c>
      <c r="C5" s="55" t="s">
        <v>171</v>
      </c>
    </row>
    <row r="6" customFormat="false" ht="21.75" hidden="false" customHeight="true" outlineLevel="0" collapsed="false">
      <c r="A6" s="54" t="s">
        <v>172</v>
      </c>
      <c r="B6" s="48" t="str">
        <f aca="false">IF(COUNTIF(가계부!$H$5:$H$1004,"금액 확인")=0,"OK","확인 필요")</f>
        <v>OK</v>
      </c>
      <c r="C6" s="55" t="s">
        <v>173</v>
      </c>
    </row>
    <row r="7" customFormat="false" ht="21.75" hidden="false" customHeight="true" outlineLevel="0" collapsed="false">
      <c r="A7" s="54" t="s">
        <v>174</v>
      </c>
      <c r="B7" s="48" t="str">
        <f aca="false">IF(COUNTIF(가계부!$H$5:$H$1004,"분류 확인")=0,"OK","확인 필요")</f>
        <v>OK</v>
      </c>
      <c r="C7" s="55" t="s">
        <v>175</v>
      </c>
    </row>
    <row r="8" customFormat="false" ht="21.75" hidden="false" customHeight="true" outlineLevel="0" collapsed="false">
      <c r="A8" s="54" t="s">
        <v>176</v>
      </c>
      <c r="B8" s="48" t="str">
        <f aca="false">IF(SUMPRODUCT((가계부!$B$5:$B$1004="지출")*(COUNTIF(목록!$E$5:$E$12,가계부!$F$5:$F$1004)=0))=0,"OK","확인 필요")</f>
        <v>OK</v>
      </c>
      <c r="C8" s="55" t="s">
        <v>177</v>
      </c>
    </row>
    <row r="9" customFormat="false" ht="21.75" hidden="false" customHeight="true" outlineLevel="0" collapsed="false">
      <c r="A9" s="54" t="s">
        <v>178</v>
      </c>
      <c r="B9" s="48" t="str">
        <f aca="false">IF('월별 결산'!$C$25&lt;='월별 결산'!$B$25,"OK","확인 필요")</f>
        <v>OK</v>
      </c>
      <c r="C9" s="55" t="s">
        <v>179</v>
      </c>
    </row>
    <row r="10" customFormat="false" ht="21.75" hidden="false" customHeight="true" outlineLevel="0" collapsed="false">
      <c r="A10" s="54" t="s">
        <v>180</v>
      </c>
      <c r="B10" s="48" t="str">
        <f aca="false">IF('월별 결산'!$B$30&gt;=0,"OK","확인 필요")</f>
        <v>OK</v>
      </c>
      <c r="C10" s="55" t="s">
        <v>113</v>
      </c>
    </row>
    <row r="11" customFormat="false" ht="21.75" hidden="false" customHeight="true" outlineLevel="0" collapsed="false">
      <c r="A11" s="54" t="s">
        <v>181</v>
      </c>
      <c r="B11" s="48" t="str">
        <f aca="false">IF(COUNTA(가계부!$A$5:$A$1004)&lt;1000,"OK","확인 필요")</f>
        <v>OK</v>
      </c>
      <c r="C11" s="55" t="s">
        <v>182</v>
      </c>
    </row>
  </sheetData>
  <mergeCells count="2">
    <mergeCell ref="A1:C1"/>
    <mergeCell ref="A2:C2"/>
  </mergeCells>
  <conditionalFormatting sqref="B5:B11">
    <cfRule type="containsText" priority="2" operator="containsText" aboveAverage="0" equalAverage="0" bottom="0" percent="0" rank="0" text="확인 필요" dxfId="6">
      <formula>NOT(ISERROR(SEARCH("확인 필요",B5)))</formula>
    </cfRule>
    <cfRule type="containsText" priority="3" operator="containsText" aboveAverage="0" equalAverage="0" bottom="0" percent="0" rank="0" text="OK" dxfId="7">
      <formula>NOT(ISERROR(SEARCH("OK",B5)))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2026-10-28T23:03:55Z</dcterms:created>
  <dc:creator>ArumSoft Learning</dc:creator>
  <dc:description/>
  <cp:keywords>가계부 가계부 엑셀 엑셀 가계부 양식 월별 결산</cp:keywords>
  <dc:language>ko-KR</dc:language>
  <cp:lastModifiedBy/>
  <dcterms:modified xsi:type="dcterms:W3CDTF">2026-10-28T23:03:56Z</dcterms:modified>
  <cp:revision>0</cp:revision>
  <dc:subject>엑셀 가계부 - 일별 기록, 월별·연간 자동 결산</dc:subject>
  <dc:title>가계부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